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omments1.xml" ContentType="application/vnd.openxmlformats-officedocument.spreadsheetml.comments+xml"/>
  <Override PartName="/xl/drawings/drawing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fileSharing readOnlyRecommended="1"/>
  <workbookPr defaultThemeVersion="166925"/>
  <mc:AlternateContent xmlns:mc="http://schemas.openxmlformats.org/markup-compatibility/2006">
    <mc:Choice Requires="x15">
      <x15ac:absPath xmlns:x15ac="http://schemas.microsoft.com/office/spreadsheetml/2010/11/ac" url="https://hogent-my.sharepoint.com/personal/iana_spooren_hogent_be/Documents/Documenten/Onderzoek/"/>
    </mc:Choice>
  </mc:AlternateContent>
  <xr:revisionPtr revIDLastSave="0" documentId="8_{142E52B5-B7B9-4D9C-B0B1-7CF254A27C05}" xr6:coauthVersionLast="47" xr6:coauthVersionMax="47" xr10:uidLastSave="{00000000-0000-0000-0000-000000000000}"/>
  <bookViews>
    <workbookView xWindow="-110" yWindow="-110" windowWidth="19420" windowHeight="10300" tabRatio="610" firstSheet="2" activeTab="7" xr2:uid="{D8CA3B3C-2A8A-43C2-B409-EDC12646B43D}"/>
  </bookViews>
  <sheets>
    <sheet name="01_overzicht" sheetId="10" r:id="rId1"/>
    <sheet name="02_lokale_productie&amp;import" sheetId="3" r:id="rId2"/>
    <sheet name="03_klimaatvoetafdruk" sheetId="7" r:id="rId3"/>
    <sheet name="04_watervoetafdruk" sheetId="4" r:id="rId4"/>
    <sheet name="05_landgebruik" sheetId="16" r:id="rId5"/>
    <sheet name="06_PEF" sheetId="19" r:id="rId6"/>
    <sheet name="07_transport" sheetId="8" r:id="rId7"/>
    <sheet name="08_verwerking" sheetId="9" r:id="rId8"/>
  </sheets>
  <externalReferences>
    <externalReference r:id="rId9"/>
  </externalReferences>
  <definedNames>
    <definedName name="linkCC">'03_klimaatvoetafdruk'!#REF!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4" l="1"/>
  <c r="H8" i="10" l="1"/>
  <c r="H7" i="10"/>
  <c r="H6" i="10"/>
  <c r="H5" i="10"/>
  <c r="H4" i="10"/>
  <c r="H3" i="10"/>
  <c r="J11" i="10" l="1"/>
  <c r="J10" i="10" l="1"/>
  <c r="J9" i="10"/>
  <c r="J4" i="10"/>
  <c r="J5" i="10"/>
  <c r="J6" i="10"/>
  <c r="J7" i="10"/>
  <c r="J8" i="10"/>
  <c r="J3" i="10"/>
  <c r="I11" i="10"/>
  <c r="I10" i="10"/>
  <c r="I9" i="10"/>
  <c r="I4" i="10"/>
  <c r="I5" i="10"/>
  <c r="I6" i="10"/>
  <c r="I7" i="10"/>
  <c r="I8" i="10"/>
  <c r="I3" i="10"/>
  <c r="H11" i="10"/>
  <c r="H10" i="10"/>
  <c r="H9" i="10"/>
  <c r="E4" i="10"/>
  <c r="E5" i="10"/>
  <c r="E6" i="10"/>
  <c r="E7" i="10"/>
  <c r="E8" i="10"/>
  <c r="E9" i="10"/>
  <c r="E10" i="10"/>
  <c r="E11" i="10"/>
  <c r="F4" i="4"/>
  <c r="F5" i="4"/>
  <c r="F6" i="4"/>
  <c r="F7" i="4"/>
  <c r="F8" i="4"/>
  <c r="F9" i="4"/>
  <c r="F10" i="4"/>
  <c r="F11" i="4"/>
  <c r="F3" i="4"/>
  <c r="D3" i="16" l="1"/>
  <c r="D4" i="16"/>
  <c r="D5" i="16"/>
  <c r="D6" i="16"/>
  <c r="D7" i="16"/>
  <c r="D8" i="16"/>
  <c r="D2" i="16"/>
  <c r="H3" i="16"/>
  <c r="H4" i="16"/>
  <c r="H5" i="16"/>
  <c r="H6" i="16"/>
  <c r="H7" i="16"/>
  <c r="H8" i="16"/>
  <c r="H2" i="16"/>
  <c r="G3" i="10" l="1"/>
  <c r="G4" i="10"/>
  <c r="G5" i="10"/>
  <c r="G6" i="10"/>
  <c r="G7" i="10"/>
  <c r="G8" i="10"/>
  <c r="G9" i="10"/>
  <c r="G10" i="10"/>
  <c r="G11" i="10"/>
  <c r="O11" i="4"/>
  <c r="O10" i="4"/>
  <c r="J10" i="4"/>
  <c r="J11" i="4"/>
  <c r="F10" i="10" l="1"/>
  <c r="F11" i="10"/>
  <c r="J6" i="4"/>
  <c r="F4" i="10" l="1"/>
  <c r="F5" i="10"/>
  <c r="F6" i="10"/>
  <c r="F7" i="10"/>
  <c r="F8" i="10"/>
  <c r="F9" i="10"/>
  <c r="F3" i="10"/>
  <c r="E3" i="10"/>
  <c r="E4" i="8" l="1"/>
  <c r="F4" i="8" s="1"/>
  <c r="E5" i="8"/>
  <c r="F5" i="8" s="1"/>
  <c r="E6" i="8"/>
  <c r="F6" i="8" s="1"/>
  <c r="E3" i="8"/>
  <c r="F3" i="8" s="1"/>
  <c r="J8" i="4" l="1"/>
  <c r="J9" i="4"/>
  <c r="J7" i="4"/>
  <c r="J5" i="4"/>
  <c r="J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Katrien Vandepitte</author>
  </authors>
  <commentList>
    <comment ref="D3" authorId="0" shapeId="0" xr:uid="{C477EAB8-AFB5-498B-9473-66AD530A5954}">
      <text>
        <r>
          <rPr>
            <b/>
            <sz val="9"/>
            <color indexed="81"/>
            <rFont val="Tahoma"/>
            <family val="2"/>
          </rPr>
          <t>Katrien Vandepitte:</t>
        </r>
        <r>
          <rPr>
            <sz val="9"/>
            <color indexed="81"/>
            <rFont val="Tahoma"/>
            <family val="2"/>
          </rPr>
          <t xml:space="preserve">
0.31 voor FR</t>
        </r>
      </text>
    </comment>
  </commentList>
</comments>
</file>

<file path=xl/sharedStrings.xml><?xml version="1.0" encoding="utf-8"?>
<sst xmlns="http://schemas.openxmlformats.org/spreadsheetml/2006/main" count="462" uniqueCount="222">
  <si>
    <t xml:space="preserve"> per kg product (peulvruchten gedroogd)</t>
  </si>
  <si>
    <t>per kg eiwit</t>
  </si>
  <si>
    <t xml:space="preserve">per kg droge stof </t>
  </si>
  <si>
    <t>Landgebruik (m2)</t>
  </si>
  <si>
    <t>kikkererwten</t>
  </si>
  <si>
    <t>droge erwten</t>
  </si>
  <si>
    <t>linzen</t>
  </si>
  <si>
    <t>veldbonen</t>
  </si>
  <si>
    <t>sojabonen</t>
  </si>
  <si>
    <t>tarwe</t>
  </si>
  <si>
    <t>ei</t>
  </si>
  <si>
    <t>melk</t>
  </si>
  <si>
    <t>landgebruik ei en melk op basis van globale data</t>
  </si>
  <si>
    <t>local transport (&lt;300 km, vrachtwagen)</t>
  </si>
  <si>
    <t>intermediate (~1500-3000)</t>
  </si>
  <si>
    <t>0.1-0.2</t>
  </si>
  <si>
    <t>long-distance (truck + boat)</t>
  </si>
  <si>
    <t>0.3-0.5</t>
  </si>
  <si>
    <t>packaging (karton + plastiekfolie)</t>
  </si>
  <si>
    <t>roosteren</t>
  </si>
  <si>
    <t>malen</t>
  </si>
  <si>
    <t>koken</t>
  </si>
  <si>
    <t>0.2-0.3</t>
  </si>
  <si>
    <t>~hoeveelheid water, kooktijd</t>
  </si>
  <si>
    <t>eiwitgehalte (%)</t>
  </si>
  <si>
    <t>eieren</t>
  </si>
  <si>
    <t>peulvruchten</t>
  </si>
  <si>
    <t>tarwekorrels</t>
  </si>
  <si>
    <t>referenties eiwit- &amp; drogestofgehalte:</t>
  </si>
  <si>
    <t>https://www.nubel.be/</t>
  </si>
  <si>
    <t>Pulse Canada, n.d.</t>
  </si>
  <si>
    <t>https://www.voedingswaardetabel.nl/</t>
  </si>
  <si>
    <t>https://ifst.onlinelibrary.wiley.com/doi/10.1111/ijfs.15124</t>
  </si>
  <si>
    <t>https://kennisakker.nl/storage/2839/Blonk_rapport_Nulmeting_Peulvruchten.pdf</t>
  </si>
  <si>
    <t>Product</t>
  </si>
  <si>
    <t>Lokale productie?</t>
  </si>
  <si>
    <t>Import &gt; BE</t>
  </si>
  <si>
    <t>beperkt</t>
  </si>
  <si>
    <t>Veldbonen</t>
  </si>
  <si>
    <t>ja</t>
  </si>
  <si>
    <t>(West)-Europa</t>
  </si>
  <si>
    <t>Linzen</t>
  </si>
  <si>
    <t>nee</t>
  </si>
  <si>
    <t>Droge erwten</t>
  </si>
  <si>
    <t>Kikkererwten</t>
  </si>
  <si>
    <t>&lt;10</t>
  </si>
  <si>
    <t>Brazilië, Argentinië, VS (vnl. voeder); voor consumptie vnl. Europa (Frankrijk, Italië)</t>
  </si>
  <si>
    <t>Tarwe</t>
  </si>
  <si>
    <t>ja (vnl. veevoeder)</t>
  </si>
  <si>
    <t>bakbloem vnl. uit Frankrijk &amp; Duitsland</t>
  </si>
  <si>
    <t>Ei</t>
  </si>
  <si>
    <t xml:space="preserve">Melk </t>
  </si>
  <si>
    <t xml:space="preserve">bronnen: </t>
  </si>
  <si>
    <t>https://eostrace.be/traces/trace-van-peulvruchten</t>
  </si>
  <si>
    <t>https://www.iucn.nl/app/uploads/2022/10/Factsheet-Fababeans_IUCN-NL-2022_Guide-for-value-chain-management-in-the-protein-transition.pdf</t>
  </si>
  <si>
    <t>https://statbel.fgov.be/nl/themas/landbouw-visserij/land-en-tuinbouwbedrijven#figures</t>
  </si>
  <si>
    <t>FAO data</t>
  </si>
  <si>
    <t>https://oec.world/en</t>
  </si>
  <si>
    <t>*: areaal bruinbonen in Zeeuws-Vlaanderen = 2000 ha; teelt droogbonen ook groter in Frankrijk (ca. 5000 ha)</t>
  </si>
  <si>
    <t>Regio</t>
  </si>
  <si>
    <t>Bron</t>
  </si>
  <si>
    <t>GWP (kg CO2e/kg product)</t>
  </si>
  <si>
    <t>PEF-score (Agribalyse)**</t>
  </si>
  <si>
    <t>GWP_100_fossil (kg CO2e/kg product)</t>
  </si>
  <si>
    <t>Climate footprint (kg CO2-eq/kg product)</t>
  </si>
  <si>
    <t>Spanje</t>
  </si>
  <si>
    <t>https://apps.carboncloud.com/climatehub/agricultural-reports/benchmarks/30d83e26-ba44-453f-b18f-82f2efd18165</t>
  </si>
  <si>
    <t>Turkije</t>
  </si>
  <si>
    <t xml:space="preserve">AgriFootPrint 6/SimaPro </t>
  </si>
  <si>
    <t>Globaal</t>
  </si>
  <si>
    <t>CarbonCloud</t>
  </si>
  <si>
    <t>Frankrijk</t>
  </si>
  <si>
    <t>AgriFootPrint 6/SimaPro)</t>
  </si>
  <si>
    <t>erwten (droog)</t>
  </si>
  <si>
    <t>https://apps.carboncloud.com/climatehub/agricultural-reports/benchmarks/ff3754a9-5430-4e7f-9397-8529e3e1a951</t>
  </si>
  <si>
    <t>Agribalyse (SimaPro)</t>
  </si>
  <si>
    <t>https://ourworldindata.org/environmental-impacts-of-food</t>
  </si>
  <si>
    <t>linzen (droog)</t>
  </si>
  <si>
    <t>veldbonen (droog)</t>
  </si>
  <si>
    <t>https://apps.carboncloud.com/climatehub/agricultural-reports/benchmarks/fa5a1ea1-9f0d-4eef-8caf-f3f85f5d9345</t>
  </si>
  <si>
    <t>https://apps.carboncloud.com/climatehub/agricultural-reports/benchmarks/05456765-ec76-4f48-abc5-f449b425f396</t>
  </si>
  <si>
    <t>Globaal 'other pulses'</t>
  </si>
  <si>
    <t>https://apps.carboncloud.com/climatehub/agricultural-report</t>
  </si>
  <si>
    <t>Agribalyse 3.1 (in SimaPro9.4)</t>
  </si>
  <si>
    <t>https://doc.agribalyse.fr/documentation/acces-donnees</t>
  </si>
  <si>
    <t>http://www.fao.org/faostat/en/#data</t>
  </si>
  <si>
    <t>AgriFootPrint 6 (in SimaPro9.4)</t>
  </si>
  <si>
    <t>Referenties</t>
  </si>
  <si>
    <t>Poore, J., &amp; Nemecek, T. (2018). Reducing food's environmental impacts through producers and consumers. Science, 360(6392), 987-992.</t>
  </si>
  <si>
    <t>Eggleston, H.S., Buendia, L., Miwa, K., Ngara, T., Tanabe, K., 2006. 2006 IPCC Guidelines for National Greenhouse Gas Inventories. Volume 5. Chapter 4. Biological treatment of solid waste.</t>
  </si>
  <si>
    <t>Food and Agriculture Organization of the United Nations. “FAOSTAT Statistical Database.” .</t>
  </si>
  <si>
    <t>free range eggs in Tsjechië: https://www.mdpi.com/2077-0472/12/3/355</t>
  </si>
  <si>
    <t>Bandekar, P.A., Putman, B., Thoma, G., Matlock, M. (2022). Cradle-to-grave life cycle assessment of production and consumption of pulses in the United States, Journal of Environmental Management, Volume 302, Part B, 114062. https://doi.org/10.1016/j.jenvman.2021.114062.</t>
  </si>
  <si>
    <t>Total</t>
  </si>
  <si>
    <t>FR</t>
  </si>
  <si>
    <t>236 (20100)</t>
  </si>
  <si>
    <t>15 (110311)</t>
  </si>
  <si>
    <t>Milk not concentrated &amp; unsweetened exceeding 1% not exceeding 6% fat (02212)</t>
  </si>
  <si>
    <t>BE</t>
  </si>
  <si>
    <t>Eggs, bird, in shell, fresh, preserved or cooked (0251)</t>
  </si>
  <si>
    <t>*: geen data voor Frankrijk beschikbaar, wel voor Spanje</t>
  </si>
  <si>
    <t>data op basis van:</t>
  </si>
  <si>
    <t>https://www.waterfootprint.org/media/downloads/Report47-WaterFootprintCrops-Vol2.pdf</t>
  </si>
  <si>
    <t>https://www.waterfootprintassessmenttool.org/media/downloads/Report-48-WaterFootprint-AnimalProducts-Vol1.pdf</t>
  </si>
  <si>
    <t xml:space="preserve">Mekonnen, M.M. and Hoekstra, A.Y. 2010. The green, blue and grey water footprint of crops and derived crop
products, Value of Water Research Report Series No. 47, UNESCO-IHE, Delft, the Netherlands. </t>
  </si>
  <si>
    <t xml:space="preserve">Mekonnen, M.M., Hoekstra, A.Y., 2011. The green, blue and grey water footprint of crops and derived crop products, Hydrol. Earth Syst. Sci. 15, 1577–1600, http://dx.doi.org/10.5194/hess-15-1577-2011. </t>
  </si>
  <si>
    <t>Mekonnen, M., Hoekstra, A., 2012. A global assessment ofthe water footprint of farm animal products. Ecosystems, http://dx.doi.org/10.1007/s10021-011-9517-8</t>
  </si>
  <si>
    <t>Hoekstra, A.Y., Chapagain, A.K., Aldaya, M.M. and Mekonnen, M.M. (2011) – “The Water Footprint Assessment Manual: Setting the Global Standard”, Earthscan, London, UK.</t>
  </si>
  <si>
    <t>Opbrengst</t>
  </si>
  <si>
    <t>Landgebruik (m2/kg product of m2a crop equivalent)</t>
  </si>
  <si>
    <t>Landgebruik (m2/kg product)</t>
  </si>
  <si>
    <t>Spanje*</t>
  </si>
  <si>
    <t>FAOstat (2016-2020)</t>
  </si>
  <si>
    <t>Poore &amp; Nemecek, 2018</t>
  </si>
  <si>
    <t>Frankrijk**</t>
  </si>
  <si>
    <t>Globaal ' tofu'</t>
  </si>
  <si>
    <t>**: Opbrengst linzen algemeen vrij laag, cijfers Frankrijk vergelijkbaar met andere grote producenten zoals Canada &amp; Turkije. Hoogste opbrensgtcijfers voor China &amp; Nieuw-Zeeland: 2.4 t/ha - https://www.atlasbig.com/nl/landen-door-linzenproductie</t>
  </si>
  <si>
    <t>Landgebruik op basis van opbrengstgemiddeldes 2016-2021 voor teelten (FAO); Poore &amp; Nemecek (2018)</t>
  </si>
  <si>
    <t>Bronnen:</t>
  </si>
  <si>
    <t>Carbon Footprint: groothandel</t>
  </si>
  <si>
    <t>Voorbeelden</t>
  </si>
  <si>
    <t>Landbouw</t>
  </si>
  <si>
    <t>Transport</t>
  </si>
  <si>
    <t>Verpakking*</t>
  </si>
  <si>
    <t>%Transport</t>
  </si>
  <si>
    <t>Linzen uit Turkije</t>
  </si>
  <si>
    <t>Kikkererwten uit Z-Spanje</t>
  </si>
  <si>
    <t>Lokaal geteelde droge erwten (W-Europa)</t>
  </si>
  <si>
    <t>*: Karton en plastiekfolie</t>
  </si>
  <si>
    <t>Data op basis van CarbonCloud</t>
  </si>
  <si>
    <t>methode: Network for Transport Measures (NTM; Swahn, 2008)</t>
  </si>
  <si>
    <t>https://www.carboncare.org/en/co2-emissions-calculator/co2-calculator-methodology.html</t>
  </si>
  <si>
    <t>Swahn, M. (2008). Additional CO2e-factors in goods transport. Network for Transport Measures. https://www.transportmeasures.org/wp-content/uploads/2015/11/Additional-energy-use-in-transport-sector-20080611-rev-20102411.pdf</t>
  </si>
  <si>
    <r>
      <t xml:space="preserve">Tidåker, P., Karlsson Potter, H., Carlsson, G., &amp; Röös, E. (2021). Towards sustainable consumption of legumes: How origin, processing and transport affect the environmental impact of pulses. </t>
    </r>
    <r>
      <rPr>
        <i/>
        <sz val="11"/>
        <color theme="1"/>
        <rFont val="Calibri"/>
        <family val="2"/>
        <scheme val="minor"/>
      </rPr>
      <t>Sustainable Production and Consumption</t>
    </r>
    <r>
      <rPr>
        <sz val="11"/>
        <color theme="1"/>
        <rFont val="Calibri"/>
        <family val="2"/>
        <scheme val="minor"/>
      </rPr>
      <t xml:space="preserve">, </t>
    </r>
    <r>
      <rPr>
        <i/>
        <sz val="11"/>
        <color theme="1"/>
        <rFont val="Calibri"/>
        <family val="2"/>
        <scheme val="minor"/>
      </rPr>
      <t>27</t>
    </r>
    <r>
      <rPr>
        <sz val="11"/>
        <color theme="1"/>
        <rFont val="Calibri"/>
        <family val="2"/>
        <scheme val="minor"/>
      </rPr>
      <t>, 496–508. https://doi.org/10.1016/J.SPC.2021.01.017</t>
    </r>
  </si>
  <si>
    <r>
      <t>Freight ~ </t>
    </r>
    <r>
      <rPr>
        <sz val="11"/>
        <color rgb="FF202124"/>
        <rFont val="Calibri"/>
        <family val="2"/>
        <scheme val="minor"/>
      </rPr>
      <t>16 grams of CO</t>
    </r>
    <r>
      <rPr>
        <vertAlign val="subscript"/>
        <sz val="11"/>
        <color rgb="FF202124"/>
        <rFont val="Calibri"/>
        <family val="2"/>
        <scheme val="minor"/>
      </rPr>
      <t>2</t>
    </r>
    <r>
      <rPr>
        <sz val="11"/>
        <color rgb="FF202124"/>
        <rFont val="Calibri"/>
        <family val="2"/>
        <scheme val="minor"/>
      </rPr>
      <t> per metric ton of goods shipped per kilometer. </t>
    </r>
  </si>
  <si>
    <t>Truck ~ 57 gram of CO2 per metric ton of goods shipped per kilometre (gCO2/tkm) </t>
  </si>
  <si>
    <t>References and data sources</t>
  </si>
  <si>
    <t>Association of Issuing Bodies. 2019. European residual mixes 2018.</t>
  </si>
  <si>
    <t>Bengtsson, S., Andersson, K., Fridell, E., 2011. A comparative life cycle assessment of marine fuels: liquefied natural gas and three other fossil fuels. Proceedings of the Institution of Mechanical Engineers, Part M: Journal of Engineering for the Maritime Environment 225, 97–110. https://doi.org/10.1177/1475090211402136</t>
  </si>
  <si>
    <t>Bernstad Saraiva, A., Valle, R. a. B., Bosquê, A.E.S., Berglin, N., v Schenck, A., 2017. Provision of pulpwood and short rotation eucalyptus in Bahia, Brazil – Environmental impacts based on lifecycle assessment methodology. Biomass and bioenergy.</t>
  </si>
  <si>
    <t>EDP of Electricity from Vattenfall's Nordic Hydropower. Registration number: S-P 00088. 2021-05-05</t>
  </si>
  <si>
    <t>EDP of Electricity from Vattenfall's Wind Farms. Registration number: S-P-01435. 2019-01-31</t>
  </si>
  <si>
    <t>Edwards, R., Larivé, J-F., Rickeard, D. &amp; Weindorf, W. (2014). Well-to-Wheels Analysis of Future Automotive Fuels and Powertrains in the European Context. JRC Technical Reports, Report EUR 2637 EN. ISBN 978-92-79-33888-5</t>
  </si>
  <si>
    <t>Energimyndigheten (2020). Drivmedel 2019. Redovisning av rapporterade uppgifter enligt drivmedelslagen, hållbarhetslagen och reduktionsplikten. ER 2020:26</t>
  </si>
  <si>
    <t>Food and Agriculture Organization of the United Nations. “FAOSTAT Statistical Database.” Accessed February 6, 2021. http://www.fao.org/faostat/en/#data.</t>
  </si>
  <si>
    <t>Fransson, N., Lundblad, M., Lätt, A., 2020. Emissionsfaktorer för bränslen till el- och värmeproduktion (No. B 2398). VL Svenska Miljöinstitutet.</t>
  </si>
  <si>
    <t>G20 (2020). Climate transparency report 2020. Country profiles</t>
  </si>
  <si>
    <t>Heffer, P., A. Gruère, and T. Roberts. “Assessment of Fertilizer Use by Crop at the Global Level 2014-15.” International Fertilizer Association &amp; International Plant Nutrition Institute, 2017. https://api.ifastat.org/reports/download/12246.</t>
  </si>
  <si>
    <t>IPCC. 2019 Refinement to the 2006 IPCC Guidelines for National Greenhouse Gas Inventories. Edited by E. Calvo Buendia, K. Tanabe, A. Kranjc, J. Baasansuren, M. Fukuda, S. Ngarize, A. Osako, Y. Pyrozhenko, P. Shermanau, and S. Federici. Switzerland: IPCC, 2019. https://www.ipcc-nggip.iges.or.jp/public/2019rf/index.html.</t>
  </si>
  <si>
    <t>IVA Kungliga ingenjörsvetenskapsakademien (2016). Framtidens el - så påverkas klimat och miljö. En delrapport</t>
  </si>
  <si>
    <t>Kamb, A., Larsson, J., &amp; Åkerman, J. (2018). Klimatpåverkan från svenska befolkningens flygresor 1990–2017. Chalmers, Göteborg.</t>
  </si>
  <si>
    <t>Lee, D. S., Pitari, G., Grewe, V., Gierens, K., Penner, J. E., Petzold, A., ... &amp; Sausen, R. (2010). Transport impacts on atmosphere and climate: Aviation. Atmospheric environment, 44(37), 4678-4734.</t>
  </si>
  <si>
    <t>Moro, A., &amp; Lonza, L. (2018). Electricity carbon intensity in European Member States: Impacts on GHG emissions of electric vehicles. Transportation Research Part D: Transport and Environment, 64, 5-14.</t>
  </si>
  <si>
    <t>Forster, Piers, Trude Storelvmo, Kyle Armour, William Collins, Jean-Luis Dufresne, David Frame, Daniel J. Lunt, et al. “The Earth’s Energy Budget, Climate Feedbacks, and Climate Sensitivity.” In Climate Change 2021: The Physical Science Basis. Contribution of Working Group I to the Sixth Assessment Report of the Intergovernmental Panel on Climate Change, edited by Valérie Masson-Delmotte, Panmao Zhai, Anna Pirani, Sarah L. Connors, C. Péan, Sophie Berger, Nada Caud, et al. Cambridge University Press, 2021. https://www.ipcc.ch/report/ar6/wg1/downloads/report/IPCC_AR6_WGI_Chapter_07.pdf</t>
  </si>
  <si>
    <t>Naughton, C.C., 2016. Modeling Food Security, Energy, and Climate and Cultural Impacts of a Process: the Case Study of Shea Butter in Sub-Saharan Africa. University of South Florida.</t>
  </si>
  <si>
    <t>Parra, R. E. N. É. (2020). Contribution of Non-renewable Sources for Limiting the Electrical CO2 emission factor in Ecuador. WIT Trans. Ecol. Environ, 244, 65-77.</t>
  </si>
  <si>
    <t>Pendrill, Florence, U. Martin Persson, and Thomas Kastner. “Deforestation Risk Embodied in Production and Consumption of Agricultural and Forestry Commodities 2005-2017.” Zenodo, November 9, 2020. https://doi.org/10.5281/zenodo.4250532.</t>
  </si>
  <si>
    <t>Prussi, M., Yugo, M., De Prada, L., Padella, M. and Edwards, R., JEC Well-To-Wheels report v5, EUR 30284 EN, Publications Office of the European Union, Luxembourg, 2020, ISBN 978-92-76-20109-0, doi:10.2760/100379, JRC121213.</t>
  </si>
  <si>
    <t>Skone, T.J., 2015. Life Cycle Greenhouse Gas Emissions: Natural Gas and Power Production.</t>
  </si>
  <si>
    <t>Swahn, M. (2008). DRAFT Additional CO2e-factors in goods transport. Network for Transport Measures. https://www.transportmeasures.org/wp-content/uploads/2015/11/Additional-energy-use-in-transport-sector-20080611-rev-20102411.pdf</t>
  </si>
  <si>
    <t>Droge bonen</t>
  </si>
  <si>
    <t>pre-processing stap</t>
  </si>
  <si>
    <t>carbon footprint (kg CO2e)</t>
  </si>
  <si>
    <t>graan malen*</t>
  </si>
  <si>
    <t>0.05-0.1</t>
  </si>
  <si>
    <t>Roosteren**</t>
  </si>
  <si>
    <t>0.06-0.08</t>
  </si>
  <si>
    <t>koken van 1 kg of droge peulvruchten***</t>
  </si>
  <si>
    <t>0.18-0.34</t>
  </si>
  <si>
    <t>~kooktijd/water</t>
  </si>
  <si>
    <t>*: https://link.springer.com/article/10.1007/s11367-011-0271-0</t>
  </si>
  <si>
    <t>**: data voor pindanoten/koffiebonen (CarbonCloud)</t>
  </si>
  <si>
    <t>***: https://consumerecology.com/carbon-footprint-of-cooking/</t>
  </si>
  <si>
    <t>kooktijd (min)</t>
  </si>
  <si>
    <t>Carbon footprint (kg CO2e)</t>
  </si>
  <si>
    <t>veronderstellingen: 3 liter kookvocht, hittecapaciteit gdroogde bonen/erwten=1.17 kJ/kg*°C, koken op gasfornuis met deksel op pot</t>
  </si>
  <si>
    <t>https://www.engineeringtoolbox.com/specific-heat-capacity-food-d_295.html</t>
  </si>
  <si>
    <t>Weken?</t>
  </si>
  <si>
    <t>Kooktijd (min)</t>
  </si>
  <si>
    <t>Ja</t>
  </si>
  <si>
    <t>60 – 90</t>
  </si>
  <si>
    <t>90 – 120</t>
  </si>
  <si>
    <t>Neen</t>
  </si>
  <si>
    <t>10 – 30</t>
  </si>
  <si>
    <t>Droge erwten (split)</t>
  </si>
  <si>
    <t>20 – 30</t>
  </si>
  <si>
    <r>
      <t>Espinoza-Orias, N., Stichnothe, H. &amp; Azapagic, A. The carbon footprint of bread. </t>
    </r>
    <r>
      <rPr>
        <i/>
        <sz val="8"/>
        <color rgb="FF333333"/>
        <rFont val="Segoe UI"/>
        <family val="2"/>
      </rPr>
      <t>Int J Life Cycle Assess</t>
    </r>
    <r>
      <rPr>
        <sz val="8"/>
        <color rgb="FF333333"/>
        <rFont val="Segoe UI"/>
        <family val="2"/>
      </rPr>
      <t> </t>
    </r>
    <r>
      <rPr>
        <b/>
        <sz val="8"/>
        <color rgb="FF333333"/>
        <rFont val="Segoe UI"/>
        <family val="2"/>
      </rPr>
      <t>16</t>
    </r>
    <r>
      <rPr>
        <sz val="8"/>
        <color rgb="FF333333"/>
        <rFont val="Segoe UI"/>
        <family val="2"/>
      </rPr>
      <t>, 351–365 (2011). https://doi.org/10.1007/s11367-011-0271-0</t>
    </r>
  </si>
  <si>
    <t>droge bonen</t>
  </si>
  <si>
    <t>droge stofgehalte (%)</t>
  </si>
  <si>
    <t>Frankrijk, Rusland, Litouwen, Canada</t>
  </si>
  <si>
    <t>Canada, Turkije, Frankrijk</t>
  </si>
  <si>
    <t>data 2021</t>
  </si>
  <si>
    <t>https://www.cbi.eu/market-information/grains-pulses-oilseeds/dried-kidney-beans/market-potential</t>
  </si>
  <si>
    <t>beperkt*</t>
  </si>
  <si>
    <t>Frankrijk (heruitvoer uit Mexico en VS), Spanje, Turkije</t>
  </si>
  <si>
    <t>SP</t>
  </si>
  <si>
    <t>Droge bonen uit China</t>
  </si>
  <si>
    <t>https://apps.carboncloud.com/climatehub/agricultural-reports/benchmarks/0dbb680d-93de-4bea-a2f2-1d505df8c7ac</t>
  </si>
  <si>
    <t>Import vnl. uit Canada, Spanje (deels heruitvoer)</t>
  </si>
  <si>
    <t>GWP 100 (kg CO2e/kg product)*</t>
  </si>
  <si>
    <t>**: productie linzen en kikkererwten wordt in Agribalyse = de productie van wintererwten verondersteld</t>
  </si>
  <si>
    <t>Zie ook:</t>
  </si>
  <si>
    <t>watervoetafdruk (m3/ton=L/kg)</t>
  </si>
  <si>
    <t>Groen</t>
  </si>
  <si>
    <t>Blauw</t>
  </si>
  <si>
    <t>Grijs</t>
  </si>
  <si>
    <t>Totaal</t>
  </si>
  <si>
    <t>Lokaal (Frankrijk of Spanje)</t>
  </si>
  <si>
    <t>Lokaal (aanvullende cijfers)</t>
  </si>
  <si>
    <t>Land</t>
  </si>
  <si>
    <t>product</t>
  </si>
  <si>
    <t>Product code/details - FAO or other</t>
  </si>
  <si>
    <t>Watervoetafdruk (L)</t>
  </si>
  <si>
    <t>Klimaatvoetafdruk (kg CO2e)</t>
  </si>
  <si>
    <t>product (Frankrijk)</t>
  </si>
  <si>
    <t>kikkererwten*</t>
  </si>
  <si>
    <t>droge bonen*</t>
  </si>
  <si>
    <t>*: data deels gebaseerd op Spanje; geen data voor Frankrijk beschikbaar</t>
  </si>
  <si>
    <t xml:space="preserve">*: lage opbrengstcijfers voor kikererwten in Spanje - proeven in praktijkomstandigheden in FR &amp; BE in 2019-2020 geven 2.4 kg/ha --&gt; landgebruik = 4.17 m2. Zie: https://ilvo.vlaanderen.be/uploads/documents/Kikkererwten-teeltfiche.pdf </t>
  </si>
  <si>
    <t>SP*</t>
  </si>
  <si>
    <t>Areaal BE (ha; geschat)</t>
  </si>
  <si>
    <t>Agribalyse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</si>
</sst>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u/>
      <sz val="11"/>
      <color theme="10"/>
      <name val="Calibri"/>
      <family val="2"/>
      <scheme val="minor"/>
    </font>
    <font>
      <i/>
      <sz val="11"/>
      <color theme="1"/>
      <name val="Calibri"/>
      <family val="2"/>
      <scheme val="minor"/>
    </font>
    <font>
      <b/>
      <sz val="11"/>
      <color theme="1"/>
      <name val="Calibri"/>
      <family val="2"/>
      <scheme val="minor"/>
    </font>
    <font>
      <sz val="10"/>
      <color rgb="FF222222"/>
      <name val="Poppins"/>
    </font>
    <font>
      <sz val="9"/>
      <color rgb="FF222222"/>
      <name val="Merriweather"/>
    </font>
    <font>
      <sz val="11"/>
      <color rgb="FF202124"/>
      <name val="Calibri"/>
      <family val="2"/>
      <scheme val="minor"/>
    </font>
    <font>
      <vertAlign val="subscript"/>
      <sz val="11"/>
      <color rgb="FF202124"/>
      <name val="Calibri"/>
      <family val="2"/>
      <scheme val="minor"/>
    </font>
    <font>
      <sz val="11"/>
      <color rgb="FF000000"/>
      <name val="Calibri"/>
      <family val="2"/>
      <scheme val="minor"/>
    </font>
    <font>
      <b/>
      <sz val="11"/>
      <color theme="1"/>
      <name val="Calibri"/>
      <family val="2"/>
    </font>
    <font>
      <sz val="8"/>
      <color rgb="FF333333"/>
      <name val="Segoe UI"/>
      <family val="2"/>
    </font>
    <font>
      <i/>
      <sz val="8"/>
      <color rgb="FF333333"/>
      <name val="Segoe UI"/>
      <family val="2"/>
    </font>
    <font>
      <b/>
      <sz val="8"/>
      <color rgb="FF333333"/>
      <name val="Segoe UI"/>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theme="4" tint="0.39997558519241921"/>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1" fillId="0" borderId="0" xfId="1"/>
    <xf numFmtId="0" fontId="2" fillId="0" borderId="0" xfId="0" applyFont="1"/>
    <xf numFmtId="0" fontId="3" fillId="0" borderId="0" xfId="0" applyFont="1"/>
    <xf numFmtId="0" fontId="4" fillId="0" borderId="0" xfId="0" applyFont="1" applyAlignment="1">
      <alignment vertical="center" wrapText="1"/>
    </xf>
    <xf numFmtId="0" fontId="5" fillId="0" borderId="0" xfId="0" applyFont="1" applyAlignment="1">
      <alignment vertical="center" wrapText="1"/>
    </xf>
    <xf numFmtId="0" fontId="0" fillId="0" borderId="0" xfId="0" applyAlignment="1">
      <alignment horizontal="center"/>
    </xf>
    <xf numFmtId="0" fontId="3" fillId="0" borderId="0" xfId="0" applyFont="1" applyAlignment="1">
      <alignment horizontal="center"/>
    </xf>
    <xf numFmtId="2" fontId="0" fillId="0" borderId="0" xfId="0" applyNumberFormat="1" applyAlignment="1">
      <alignment horizontal="center"/>
    </xf>
    <xf numFmtId="164" fontId="0" fillId="2" borderId="0" xfId="0" applyNumberFormat="1" applyFill="1"/>
    <xf numFmtId="2" fontId="3" fillId="0" borderId="0" xfId="0" applyNumberFormat="1" applyFont="1" applyAlignment="1">
      <alignment horizontal="center"/>
    </xf>
    <xf numFmtId="2" fontId="0" fillId="0" borderId="4" xfId="0" applyNumberFormat="1" applyBorder="1" applyAlignment="1">
      <alignment horizontal="center"/>
    </xf>
    <xf numFmtId="2" fontId="0" fillId="0" borderId="6" xfId="0" applyNumberFormat="1" applyBorder="1" applyAlignment="1">
      <alignment horizontal="center"/>
    </xf>
    <xf numFmtId="2" fontId="0" fillId="0" borderId="5" xfId="0" applyNumberFormat="1" applyBorder="1" applyAlignment="1">
      <alignment horizontal="center"/>
    </xf>
    <xf numFmtId="1" fontId="0" fillId="0" borderId="0" xfId="0" applyNumberFormat="1" applyAlignment="1">
      <alignment horizontal="center"/>
    </xf>
    <xf numFmtId="0" fontId="0" fillId="0" borderId="7" xfId="0" applyBorder="1" applyAlignment="1">
      <alignment horizontal="center"/>
    </xf>
    <xf numFmtId="2" fontId="0" fillId="0" borderId="8" xfId="0" applyNumberFormat="1" applyBorder="1" applyAlignment="1">
      <alignment horizontal="center"/>
    </xf>
    <xf numFmtId="1" fontId="0" fillId="0" borderId="7" xfId="0" applyNumberFormat="1" applyBorder="1" applyAlignment="1">
      <alignment horizontal="center"/>
    </xf>
    <xf numFmtId="2" fontId="0" fillId="0" borderId="3" xfId="0" applyNumberFormat="1" applyBorder="1" applyAlignment="1">
      <alignment horizontal="center"/>
    </xf>
    <xf numFmtId="2" fontId="0" fillId="0" borderId="1" xfId="0" applyNumberFormat="1" applyBorder="1" applyAlignment="1">
      <alignment horizontal="center"/>
    </xf>
    <xf numFmtId="1" fontId="0" fillId="0" borderId="2" xfId="0" applyNumberFormat="1" applyBorder="1" applyAlignment="1">
      <alignment horizontal="center"/>
    </xf>
    <xf numFmtId="0" fontId="3" fillId="0" borderId="2" xfId="0" applyFont="1" applyBorder="1" applyAlignment="1">
      <alignment horizontal="center"/>
    </xf>
    <xf numFmtId="0" fontId="0" fillId="0" borderId="12" xfId="0" applyBorder="1"/>
    <xf numFmtId="0" fontId="3" fillId="0" borderId="9" xfId="0" applyFont="1" applyBorder="1" applyAlignment="1">
      <alignment horizontal="center"/>
    </xf>
    <xf numFmtId="0" fontId="3" fillId="0" borderId="11" xfId="0" applyFont="1" applyBorder="1" applyAlignment="1">
      <alignment horizontal="center"/>
    </xf>
    <xf numFmtId="2" fontId="1" fillId="0" borderId="0" xfId="1" applyNumberFormat="1" applyAlignment="1">
      <alignment horizontal="center"/>
    </xf>
    <xf numFmtId="0" fontId="0" fillId="2" borderId="0" xfId="0" applyFill="1"/>
    <xf numFmtId="0" fontId="9" fillId="0" borderId="0" xfId="0" applyFont="1" applyAlignment="1">
      <alignment vertical="center" wrapText="1"/>
    </xf>
    <xf numFmtId="0" fontId="0" fillId="3" borderId="0" xfId="0" applyFill="1"/>
    <xf numFmtId="2" fontId="0" fillId="0" borderId="0" xfId="0" applyNumberFormat="1" applyAlignment="1">
      <alignment horizontal="left"/>
    </xf>
    <xf numFmtId="0" fontId="0" fillId="0" borderId="0" xfId="0" quotePrefix="1"/>
    <xf numFmtId="0" fontId="0" fillId="0" borderId="0" xfId="0" applyAlignment="1">
      <alignment vertical="center"/>
    </xf>
    <xf numFmtId="2" fontId="0" fillId="2" borderId="0" xfId="0" applyNumberFormat="1" applyFill="1" applyAlignment="1">
      <alignment horizontal="center"/>
    </xf>
    <xf numFmtId="2" fontId="0" fillId="4" borderId="0" xfId="0" applyNumberFormat="1" applyFill="1" applyAlignment="1">
      <alignment horizontal="center"/>
    </xf>
    <xf numFmtId="0" fontId="3" fillId="2" borderId="0" xfId="0" applyFont="1" applyFill="1"/>
    <xf numFmtId="0" fontId="3" fillId="4" borderId="0" xfId="0" applyFont="1" applyFill="1"/>
    <xf numFmtId="0" fontId="0" fillId="0" borderId="0" xfId="0" applyAlignment="1">
      <alignment horizontal="left"/>
    </xf>
    <xf numFmtId="0" fontId="0" fillId="5" borderId="0" xfId="0" applyFill="1"/>
    <xf numFmtId="0" fontId="0" fillId="6" borderId="0" xfId="0" applyFill="1"/>
    <xf numFmtId="0" fontId="0" fillId="7" borderId="0" xfId="0" applyFill="1"/>
    <xf numFmtId="0" fontId="3" fillId="0" borderId="13" xfId="0" applyFont="1" applyBorder="1"/>
    <xf numFmtId="0" fontId="0" fillId="0" borderId="13" xfId="0" applyBorder="1"/>
    <xf numFmtId="0" fontId="3" fillId="0" borderId="13" xfId="0" applyFont="1" applyBorder="1" applyAlignment="1">
      <alignment horizontal="center"/>
    </xf>
    <xf numFmtId="0" fontId="0" fillId="0" borderId="13" xfId="0" applyBorder="1" applyAlignment="1">
      <alignment horizontal="center"/>
    </xf>
    <xf numFmtId="1" fontId="0" fillId="0" borderId="13" xfId="0" applyNumberFormat="1" applyBorder="1" applyAlignment="1">
      <alignment horizontal="center"/>
    </xf>
    <xf numFmtId="0" fontId="0" fillId="0" borderId="2" xfId="0" applyBorder="1" applyAlignment="1">
      <alignment horizontal="center"/>
    </xf>
    <xf numFmtId="2" fontId="0" fillId="8" borderId="0" xfId="0" applyNumberFormat="1" applyFill="1" applyAlignment="1">
      <alignment horizontal="center"/>
    </xf>
    <xf numFmtId="0" fontId="0" fillId="8" borderId="0" xfId="0" applyFill="1" applyAlignment="1">
      <alignment horizontal="center"/>
    </xf>
    <xf numFmtId="0" fontId="0" fillId="8" borderId="0" xfId="0" applyFill="1"/>
    <xf numFmtId="2" fontId="0" fillId="9" borderId="0" xfId="0" applyNumberFormat="1" applyFill="1" applyAlignment="1">
      <alignment horizontal="center"/>
    </xf>
    <xf numFmtId="2" fontId="0" fillId="8" borderId="0" xfId="0" applyNumberFormat="1" applyFill="1" applyAlignment="1">
      <alignment horizontal="left"/>
    </xf>
    <xf numFmtId="2" fontId="2" fillId="0" borderId="5" xfId="0" applyNumberFormat="1" applyFont="1" applyBorder="1" applyAlignment="1">
      <alignment horizontal="center"/>
    </xf>
    <xf numFmtId="2" fontId="2" fillId="0" borderId="8" xfId="0" applyNumberFormat="1" applyFont="1" applyBorder="1" applyAlignment="1">
      <alignment horizontal="center"/>
    </xf>
    <xf numFmtId="2" fontId="3" fillId="8" borderId="0" xfId="0" applyNumberFormat="1" applyFont="1" applyFill="1" applyAlignment="1">
      <alignment horizontal="center"/>
    </xf>
    <xf numFmtId="2" fontId="8" fillId="0" borderId="0" xfId="0" applyNumberFormat="1" applyFont="1" applyAlignment="1">
      <alignment horizontal="center"/>
    </xf>
    <xf numFmtId="164" fontId="0" fillId="0" borderId="0" xfId="0" applyNumberFormat="1" applyAlignment="1">
      <alignment horizontal="center"/>
    </xf>
    <xf numFmtId="2" fontId="0" fillId="0" borderId="0" xfId="0" applyNumberFormat="1"/>
    <xf numFmtId="0" fontId="0" fillId="3" borderId="13" xfId="0" applyFill="1" applyBorder="1"/>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3" fillId="0" borderId="0" xfId="0" applyFont="1" applyAlignment="1">
      <alignment horizontal="center"/>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Climate footprint (kg CO2e/kg</a:t>
            </a:r>
            <a:r>
              <a:rPr lang="nl-BE" baseline="0"/>
              <a:t> product</a:t>
            </a:r>
            <a:r>
              <a:rPr lang="nl-BE"/>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barChart>
        <c:barDir val="bar"/>
        <c:grouping val="clustered"/>
        <c:varyColors val="0"/>
        <c:ser>
          <c:idx val="0"/>
          <c:order val="0"/>
          <c:tx>
            <c:strRef>
              <c:f>'01_overzicht'!$B$2</c:f>
              <c:strCache>
                <c:ptCount val="1"/>
                <c:pt idx="0">
                  <c:v>Klimaatvoetafdruk (kg CO2e)</c:v>
                </c:pt>
              </c:strCache>
            </c:strRef>
          </c:tx>
          <c:spPr>
            <a:solidFill>
              <a:schemeClr val="accent2"/>
            </a:solidFill>
            <a:ln>
              <a:noFill/>
            </a:ln>
            <a:effectLst/>
          </c:spPr>
          <c:invertIfNegative val="0"/>
          <c:cat>
            <c:strRef>
              <c:f>'01_overzicht'!$A$3:$A$11</c:f>
              <c:strCache>
                <c:ptCount val="9"/>
                <c:pt idx="0">
                  <c:v>kikkererwten*</c:v>
                </c:pt>
                <c:pt idx="1">
                  <c:v>droge bonen*</c:v>
                </c:pt>
                <c:pt idx="2">
                  <c:v>droge erwten</c:v>
                </c:pt>
                <c:pt idx="3">
                  <c:v>linzen</c:v>
                </c:pt>
                <c:pt idx="4">
                  <c:v>veldbonen</c:v>
                </c:pt>
                <c:pt idx="5">
                  <c:v>sojabonen</c:v>
                </c:pt>
                <c:pt idx="6">
                  <c:v>tarwe</c:v>
                </c:pt>
                <c:pt idx="7">
                  <c:v>ei</c:v>
                </c:pt>
                <c:pt idx="8">
                  <c:v>melk</c:v>
                </c:pt>
              </c:strCache>
            </c:strRef>
          </c:cat>
          <c:val>
            <c:numRef>
              <c:f>'01_overzicht'!$B$3:$B$11</c:f>
              <c:numCache>
                <c:formatCode>0.00</c:formatCode>
                <c:ptCount val="9"/>
                <c:pt idx="0">
                  <c:v>0.37</c:v>
                </c:pt>
                <c:pt idx="1">
                  <c:v>0.34</c:v>
                </c:pt>
                <c:pt idx="2">
                  <c:v>0.28999999999999998</c:v>
                </c:pt>
                <c:pt idx="3">
                  <c:v>0.73</c:v>
                </c:pt>
                <c:pt idx="4">
                  <c:v>0.43</c:v>
                </c:pt>
                <c:pt idx="5">
                  <c:v>0.38</c:v>
                </c:pt>
                <c:pt idx="6">
                  <c:v>0.43</c:v>
                </c:pt>
                <c:pt idx="7">
                  <c:v>2.23</c:v>
                </c:pt>
                <c:pt idx="8">
                  <c:v>1.1200000000000001</c:v>
                </c:pt>
              </c:numCache>
            </c:numRef>
          </c:val>
          <c:extLst>
            <c:ext xmlns:c16="http://schemas.microsoft.com/office/drawing/2014/chart" uri="{C3380CC4-5D6E-409C-BE32-E72D297353CC}">
              <c16:uniqueId val="{00000000-CE6C-4E91-8D10-6984CE52FE6F}"/>
            </c:ext>
          </c:extLst>
        </c:ser>
        <c:dLbls>
          <c:showLegendKey val="0"/>
          <c:showVal val="0"/>
          <c:showCatName val="0"/>
          <c:showSerName val="0"/>
          <c:showPercent val="0"/>
          <c:showBubbleSize val="0"/>
        </c:dLbls>
        <c:gapWidth val="182"/>
        <c:axId val="507946416"/>
        <c:axId val="733739616"/>
      </c:barChart>
      <c:catAx>
        <c:axId val="507946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33739616"/>
        <c:crosses val="autoZero"/>
        <c:auto val="1"/>
        <c:lblAlgn val="ctr"/>
        <c:lblOffset val="100"/>
        <c:noMultiLvlLbl val="0"/>
      </c:catAx>
      <c:valAx>
        <c:axId val="733739616"/>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507946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nl-BE"/>
              <a:t>Globale watervoetafdruk (L/kg product)</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nl-BE"/>
        </a:p>
      </c:txPr>
    </c:title>
    <c:autoTitleDeleted val="0"/>
    <c:plotArea>
      <c:layout/>
      <c:barChart>
        <c:barDir val="col"/>
        <c:grouping val="stacked"/>
        <c:varyColors val="0"/>
        <c:ser>
          <c:idx val="0"/>
          <c:order val="0"/>
          <c:tx>
            <c:strRef>
              <c:f>[1]Blad1!$B$2</c:f>
              <c:strCache>
                <c:ptCount val="1"/>
                <c:pt idx="0">
                  <c:v>Green</c:v>
                </c:pt>
              </c:strCache>
            </c:strRef>
          </c:tx>
          <c:spPr>
            <a:solidFill>
              <a:srgbClr val="00B050"/>
            </a:solidFill>
            <a:ln>
              <a:noFill/>
            </a:ln>
            <a:effectLst/>
          </c:spPr>
          <c:invertIfNegative val="0"/>
          <c:dLbls>
            <c:delete val="1"/>
          </c:dLbls>
          <c:cat>
            <c:strRef>
              <c:f>[1]Blad1!$A$3:$A$9</c:f>
              <c:strCache>
                <c:ptCount val="7"/>
                <c:pt idx="0">
                  <c:v>kikkererwten</c:v>
                </c:pt>
                <c:pt idx="1">
                  <c:v>droge bonen</c:v>
                </c:pt>
                <c:pt idx="2">
                  <c:v>droge erwten</c:v>
                </c:pt>
                <c:pt idx="3">
                  <c:v>linzen</c:v>
                </c:pt>
                <c:pt idx="4">
                  <c:v>veldbonen</c:v>
                </c:pt>
                <c:pt idx="5">
                  <c:v>sojabonen</c:v>
                </c:pt>
                <c:pt idx="6">
                  <c:v>tarwe</c:v>
                </c:pt>
              </c:strCache>
            </c:strRef>
          </c:cat>
          <c:val>
            <c:numRef>
              <c:f>[1]Blad1!$B$3:$B$9</c:f>
              <c:numCache>
                <c:formatCode>General</c:formatCode>
                <c:ptCount val="7"/>
                <c:pt idx="0">
                  <c:v>2972</c:v>
                </c:pt>
                <c:pt idx="1">
                  <c:v>3945</c:v>
                </c:pt>
                <c:pt idx="2">
                  <c:v>1453</c:v>
                </c:pt>
                <c:pt idx="3">
                  <c:v>4324</c:v>
                </c:pt>
                <c:pt idx="4">
                  <c:v>1317</c:v>
                </c:pt>
                <c:pt idx="5">
                  <c:v>2037</c:v>
                </c:pt>
                <c:pt idx="6">
                  <c:v>1277</c:v>
                </c:pt>
              </c:numCache>
            </c:numRef>
          </c:val>
          <c:extLst>
            <c:ext xmlns:c16="http://schemas.microsoft.com/office/drawing/2014/chart" uri="{C3380CC4-5D6E-409C-BE32-E72D297353CC}">
              <c16:uniqueId val="{00000000-038D-4C9F-8499-CE0597327135}"/>
            </c:ext>
          </c:extLst>
        </c:ser>
        <c:ser>
          <c:idx val="1"/>
          <c:order val="1"/>
          <c:tx>
            <c:strRef>
              <c:f>[1]Blad1!$C$2</c:f>
              <c:strCache>
                <c:ptCount val="1"/>
                <c:pt idx="0">
                  <c:v>Blue</c:v>
                </c:pt>
              </c:strCache>
            </c:strRef>
          </c:tx>
          <c:spPr>
            <a:solidFill>
              <a:srgbClr val="00B0F0"/>
            </a:solidFill>
            <a:ln>
              <a:noFill/>
            </a:ln>
            <a:effectLst/>
          </c:spPr>
          <c:invertIfNegative val="0"/>
          <c:dLbls>
            <c:delete val="1"/>
          </c:dLbls>
          <c:cat>
            <c:strRef>
              <c:f>[1]Blad1!$A$3:$A$9</c:f>
              <c:strCache>
                <c:ptCount val="7"/>
                <c:pt idx="0">
                  <c:v>kikkererwten</c:v>
                </c:pt>
                <c:pt idx="1">
                  <c:v>droge bonen</c:v>
                </c:pt>
                <c:pt idx="2">
                  <c:v>droge erwten</c:v>
                </c:pt>
                <c:pt idx="3">
                  <c:v>linzen</c:v>
                </c:pt>
                <c:pt idx="4">
                  <c:v>veldbonen</c:v>
                </c:pt>
                <c:pt idx="5">
                  <c:v>sojabonen</c:v>
                </c:pt>
                <c:pt idx="6">
                  <c:v>tarwe</c:v>
                </c:pt>
              </c:strCache>
            </c:strRef>
          </c:cat>
          <c:val>
            <c:numRef>
              <c:f>[1]Blad1!$C$3:$C$9</c:f>
              <c:numCache>
                <c:formatCode>General</c:formatCode>
                <c:ptCount val="7"/>
                <c:pt idx="0">
                  <c:v>224</c:v>
                </c:pt>
                <c:pt idx="1">
                  <c:v>125</c:v>
                </c:pt>
                <c:pt idx="2">
                  <c:v>33</c:v>
                </c:pt>
                <c:pt idx="3">
                  <c:v>489</c:v>
                </c:pt>
                <c:pt idx="4">
                  <c:v>205</c:v>
                </c:pt>
                <c:pt idx="5">
                  <c:v>70</c:v>
                </c:pt>
                <c:pt idx="6">
                  <c:v>342</c:v>
                </c:pt>
              </c:numCache>
            </c:numRef>
          </c:val>
          <c:extLst>
            <c:ext xmlns:c16="http://schemas.microsoft.com/office/drawing/2014/chart" uri="{C3380CC4-5D6E-409C-BE32-E72D297353CC}">
              <c16:uniqueId val="{00000001-038D-4C9F-8499-CE0597327135}"/>
            </c:ext>
          </c:extLst>
        </c:ser>
        <c:ser>
          <c:idx val="2"/>
          <c:order val="2"/>
          <c:tx>
            <c:strRef>
              <c:f>[1]Blad1!$D$2</c:f>
              <c:strCache>
                <c:ptCount val="1"/>
                <c:pt idx="0">
                  <c:v>Grey</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dLbls>
            <c:delete val="1"/>
          </c:dLbls>
          <c:cat>
            <c:strRef>
              <c:f>[1]Blad1!$A$3:$A$9</c:f>
              <c:strCache>
                <c:ptCount val="7"/>
                <c:pt idx="0">
                  <c:v>kikkererwten</c:v>
                </c:pt>
                <c:pt idx="1">
                  <c:v>droge bonen</c:v>
                </c:pt>
                <c:pt idx="2">
                  <c:v>droge erwten</c:v>
                </c:pt>
                <c:pt idx="3">
                  <c:v>linzen</c:v>
                </c:pt>
                <c:pt idx="4">
                  <c:v>veldbonen</c:v>
                </c:pt>
                <c:pt idx="5">
                  <c:v>sojabonen</c:v>
                </c:pt>
                <c:pt idx="6">
                  <c:v>tarwe</c:v>
                </c:pt>
              </c:strCache>
            </c:strRef>
          </c:cat>
          <c:val>
            <c:numRef>
              <c:f>[1]Blad1!$D$3:$D$9</c:f>
              <c:numCache>
                <c:formatCode>General</c:formatCode>
                <c:ptCount val="7"/>
                <c:pt idx="0">
                  <c:v>981</c:v>
                </c:pt>
                <c:pt idx="1">
                  <c:v>938</c:v>
                </c:pt>
                <c:pt idx="2">
                  <c:v>493</c:v>
                </c:pt>
                <c:pt idx="3">
                  <c:v>1060</c:v>
                </c:pt>
                <c:pt idx="4">
                  <c:v>496</c:v>
                </c:pt>
                <c:pt idx="5">
                  <c:v>36</c:v>
                </c:pt>
                <c:pt idx="6">
                  <c:v>207</c:v>
                </c:pt>
              </c:numCache>
            </c:numRef>
          </c:val>
          <c:extLst>
            <c:ext xmlns:c16="http://schemas.microsoft.com/office/drawing/2014/chart" uri="{C3380CC4-5D6E-409C-BE32-E72D297353CC}">
              <c16:uniqueId val="{00000002-038D-4C9F-8499-CE0597327135}"/>
            </c:ext>
          </c:extLst>
        </c:ser>
        <c:dLbls>
          <c:dLblPos val="ctr"/>
          <c:showLegendKey val="0"/>
          <c:showVal val="1"/>
          <c:showCatName val="0"/>
          <c:showSerName val="0"/>
          <c:showPercent val="0"/>
          <c:showBubbleSize val="0"/>
        </c:dLbls>
        <c:gapWidth val="55"/>
        <c:overlap val="100"/>
        <c:axId val="1550697023"/>
        <c:axId val="2131040319"/>
      </c:barChart>
      <c:catAx>
        <c:axId val="1550697023"/>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2131040319"/>
        <c:crosses val="autoZero"/>
        <c:auto val="1"/>
        <c:lblAlgn val="ctr"/>
        <c:lblOffset val="100"/>
        <c:noMultiLvlLbl val="0"/>
      </c:catAx>
      <c:valAx>
        <c:axId val="21310403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5506970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nl-BE"/>
              <a:t>Lokale</a:t>
            </a:r>
            <a:r>
              <a:rPr lang="nl-BE" baseline="0"/>
              <a:t> w</a:t>
            </a:r>
            <a:r>
              <a:rPr lang="nl-BE"/>
              <a:t>atervoetafdruk</a:t>
            </a:r>
            <a:r>
              <a:rPr lang="nl-BE" baseline="0"/>
              <a:t> (L/kg product)</a:t>
            </a:r>
            <a:endParaRPr lang="nl-BE"/>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nl-BE"/>
        </a:p>
      </c:txPr>
    </c:title>
    <c:autoTitleDeleted val="0"/>
    <c:plotArea>
      <c:layout/>
      <c:barChart>
        <c:barDir val="col"/>
        <c:grouping val="stacked"/>
        <c:varyColors val="0"/>
        <c:ser>
          <c:idx val="0"/>
          <c:order val="0"/>
          <c:tx>
            <c:strRef>
              <c:f>[1]Blad1!$G$2</c:f>
              <c:strCache>
                <c:ptCount val="1"/>
                <c:pt idx="0">
                  <c:v>Green</c:v>
                </c:pt>
              </c:strCache>
            </c:strRef>
          </c:tx>
          <c:spPr>
            <a:solidFill>
              <a:srgbClr val="00B050"/>
            </a:solidFill>
            <a:ln>
              <a:noFill/>
            </a:ln>
            <a:effectLst/>
          </c:spPr>
          <c:invertIfNegative val="0"/>
          <c:cat>
            <c:strRef>
              <c:f>[1]Blad1!$F$3:$F$9</c:f>
              <c:strCache>
                <c:ptCount val="7"/>
                <c:pt idx="0">
                  <c:v>kikkererwten</c:v>
                </c:pt>
                <c:pt idx="1">
                  <c:v>droogbonen</c:v>
                </c:pt>
                <c:pt idx="2">
                  <c:v>droge erwten</c:v>
                </c:pt>
                <c:pt idx="3">
                  <c:v>linzen</c:v>
                </c:pt>
                <c:pt idx="4">
                  <c:v>veldbonen</c:v>
                </c:pt>
                <c:pt idx="5">
                  <c:v>sojabonen</c:v>
                </c:pt>
                <c:pt idx="6">
                  <c:v>tarwe</c:v>
                </c:pt>
              </c:strCache>
            </c:strRef>
          </c:cat>
          <c:val>
            <c:numRef>
              <c:f>[1]Blad1!$G$3:$G$9</c:f>
              <c:numCache>
                <c:formatCode>General</c:formatCode>
                <c:ptCount val="7"/>
                <c:pt idx="0">
                  <c:v>3030</c:v>
                </c:pt>
                <c:pt idx="1">
                  <c:v>1957</c:v>
                </c:pt>
                <c:pt idx="2">
                  <c:v>488</c:v>
                </c:pt>
                <c:pt idx="3">
                  <c:v>2229</c:v>
                </c:pt>
                <c:pt idx="4">
                  <c:v>444</c:v>
                </c:pt>
                <c:pt idx="5">
                  <c:v>1499</c:v>
                </c:pt>
                <c:pt idx="6">
                  <c:v>511</c:v>
                </c:pt>
              </c:numCache>
            </c:numRef>
          </c:val>
          <c:extLst>
            <c:ext xmlns:c16="http://schemas.microsoft.com/office/drawing/2014/chart" uri="{C3380CC4-5D6E-409C-BE32-E72D297353CC}">
              <c16:uniqueId val="{00000000-9789-42BD-8028-3D0E024305A8}"/>
            </c:ext>
          </c:extLst>
        </c:ser>
        <c:ser>
          <c:idx val="1"/>
          <c:order val="1"/>
          <c:tx>
            <c:strRef>
              <c:f>[1]Blad1!$H$2</c:f>
              <c:strCache>
                <c:ptCount val="1"/>
                <c:pt idx="0">
                  <c:v>Blue</c:v>
                </c:pt>
              </c:strCache>
            </c:strRef>
          </c:tx>
          <c:spPr>
            <a:solidFill>
              <a:srgbClr val="00B0F0"/>
            </a:solidFill>
            <a:ln>
              <a:noFill/>
            </a:ln>
            <a:effectLst/>
          </c:spPr>
          <c:invertIfNegative val="0"/>
          <c:cat>
            <c:strRef>
              <c:f>[1]Blad1!$F$3:$F$9</c:f>
              <c:strCache>
                <c:ptCount val="7"/>
                <c:pt idx="0">
                  <c:v>kikkererwten</c:v>
                </c:pt>
                <c:pt idx="1">
                  <c:v>droogbonen</c:v>
                </c:pt>
                <c:pt idx="2">
                  <c:v>droge erwten</c:v>
                </c:pt>
                <c:pt idx="3">
                  <c:v>linzen</c:v>
                </c:pt>
                <c:pt idx="4">
                  <c:v>veldbonen</c:v>
                </c:pt>
                <c:pt idx="5">
                  <c:v>sojabonen</c:v>
                </c:pt>
                <c:pt idx="6">
                  <c:v>tarwe</c:v>
                </c:pt>
              </c:strCache>
            </c:strRef>
          </c:cat>
          <c:val>
            <c:numRef>
              <c:f>[1]Blad1!$H$3:$H$9</c:f>
              <c:numCache>
                <c:formatCode>General</c:formatCode>
                <c:ptCount val="7"/>
                <c:pt idx="0">
                  <c:v>45</c:v>
                </c:pt>
                <c:pt idx="1">
                  <c:v>215</c:v>
                </c:pt>
                <c:pt idx="2">
                  <c:v>26</c:v>
                </c:pt>
                <c:pt idx="3">
                  <c:v>157</c:v>
                </c:pt>
                <c:pt idx="4">
                  <c:v>28</c:v>
                </c:pt>
                <c:pt idx="5">
                  <c:v>447</c:v>
                </c:pt>
                <c:pt idx="6">
                  <c:v>1</c:v>
                </c:pt>
              </c:numCache>
            </c:numRef>
          </c:val>
          <c:extLst>
            <c:ext xmlns:c16="http://schemas.microsoft.com/office/drawing/2014/chart" uri="{C3380CC4-5D6E-409C-BE32-E72D297353CC}">
              <c16:uniqueId val="{00000001-9789-42BD-8028-3D0E024305A8}"/>
            </c:ext>
          </c:extLst>
        </c:ser>
        <c:ser>
          <c:idx val="2"/>
          <c:order val="2"/>
          <c:tx>
            <c:strRef>
              <c:f>[1]Blad1!$I$2</c:f>
              <c:strCache>
                <c:ptCount val="1"/>
                <c:pt idx="0">
                  <c:v>Grey</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cat>
            <c:strRef>
              <c:f>[1]Blad1!$F$3:$F$9</c:f>
              <c:strCache>
                <c:ptCount val="7"/>
                <c:pt idx="0">
                  <c:v>kikkererwten</c:v>
                </c:pt>
                <c:pt idx="1">
                  <c:v>droogbonen</c:v>
                </c:pt>
                <c:pt idx="2">
                  <c:v>droge erwten</c:v>
                </c:pt>
                <c:pt idx="3">
                  <c:v>linzen</c:v>
                </c:pt>
                <c:pt idx="4">
                  <c:v>veldbonen</c:v>
                </c:pt>
                <c:pt idx="5">
                  <c:v>sojabonen</c:v>
                </c:pt>
                <c:pt idx="6">
                  <c:v>tarwe</c:v>
                </c:pt>
              </c:strCache>
            </c:strRef>
          </c:cat>
          <c:val>
            <c:numRef>
              <c:f>[1]Blad1!$I$3:$I$9</c:f>
              <c:numCache>
                <c:formatCode>General</c:formatCode>
                <c:ptCount val="7"/>
                <c:pt idx="0">
                  <c:v>0</c:v>
                </c:pt>
                <c:pt idx="1">
                  <c:v>0</c:v>
                </c:pt>
                <c:pt idx="2">
                  <c:v>0</c:v>
                </c:pt>
                <c:pt idx="3">
                  <c:v>0</c:v>
                </c:pt>
                <c:pt idx="4">
                  <c:v>0</c:v>
                </c:pt>
                <c:pt idx="5">
                  <c:v>244</c:v>
                </c:pt>
                <c:pt idx="6">
                  <c:v>5</c:v>
                </c:pt>
              </c:numCache>
            </c:numRef>
          </c:val>
          <c:extLst>
            <c:ext xmlns:c16="http://schemas.microsoft.com/office/drawing/2014/chart" uri="{C3380CC4-5D6E-409C-BE32-E72D297353CC}">
              <c16:uniqueId val="{00000002-9789-42BD-8028-3D0E024305A8}"/>
            </c:ext>
          </c:extLst>
        </c:ser>
        <c:dLbls>
          <c:showLegendKey val="0"/>
          <c:showVal val="0"/>
          <c:showCatName val="0"/>
          <c:showSerName val="0"/>
          <c:showPercent val="0"/>
          <c:showBubbleSize val="0"/>
        </c:dLbls>
        <c:gapWidth val="55"/>
        <c:overlap val="100"/>
        <c:axId val="2011479359"/>
        <c:axId val="2129042271"/>
      </c:barChart>
      <c:catAx>
        <c:axId val="201147935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2129042271"/>
        <c:crosses val="autoZero"/>
        <c:auto val="1"/>
        <c:lblAlgn val="ctr"/>
        <c:lblOffset val="100"/>
        <c:noMultiLvlLbl val="0"/>
      </c:catAx>
      <c:valAx>
        <c:axId val="2129042271"/>
        <c:scaling>
          <c:orientation val="minMax"/>
          <c:max val="7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20114793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Climate footprint (kg CO2e/kg 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barChart>
        <c:barDir val="bar"/>
        <c:grouping val="clustered"/>
        <c:varyColors val="0"/>
        <c:ser>
          <c:idx val="0"/>
          <c:order val="0"/>
          <c:tx>
            <c:strRef>
              <c:f>'01_overzicht'!$H$2</c:f>
              <c:strCache>
                <c:ptCount val="1"/>
                <c:pt idx="0">
                  <c:v>Klimaatvoetafdruk (kg CO2e)</c:v>
                </c:pt>
              </c:strCache>
            </c:strRef>
          </c:tx>
          <c:spPr>
            <a:solidFill>
              <a:schemeClr val="accent2"/>
            </a:solidFill>
            <a:ln>
              <a:noFill/>
            </a:ln>
            <a:effectLst/>
          </c:spPr>
          <c:invertIfNegative val="0"/>
          <c:cat>
            <c:strRef>
              <c:f>'01_overzicht'!$A$3:$A$11</c:f>
              <c:strCache>
                <c:ptCount val="9"/>
                <c:pt idx="0">
                  <c:v>kikkererwten*</c:v>
                </c:pt>
                <c:pt idx="1">
                  <c:v>droge bonen*</c:v>
                </c:pt>
                <c:pt idx="2">
                  <c:v>droge erwten</c:v>
                </c:pt>
                <c:pt idx="3">
                  <c:v>linzen</c:v>
                </c:pt>
                <c:pt idx="4">
                  <c:v>veldbonen</c:v>
                </c:pt>
                <c:pt idx="5">
                  <c:v>sojabonen</c:v>
                </c:pt>
                <c:pt idx="6">
                  <c:v>tarwe</c:v>
                </c:pt>
                <c:pt idx="7">
                  <c:v>ei</c:v>
                </c:pt>
                <c:pt idx="8">
                  <c:v>melk</c:v>
                </c:pt>
              </c:strCache>
            </c:strRef>
          </c:cat>
          <c:val>
            <c:numRef>
              <c:f>'01_overzicht'!$H$3:$H$11</c:f>
              <c:numCache>
                <c:formatCode>0.00</c:formatCode>
                <c:ptCount val="9"/>
                <c:pt idx="0">
                  <c:v>0.42045454545454547</c:v>
                </c:pt>
                <c:pt idx="1">
                  <c:v>0.38636363636363641</c:v>
                </c:pt>
                <c:pt idx="2">
                  <c:v>0.32954545454545453</c:v>
                </c:pt>
                <c:pt idx="3">
                  <c:v>0.82954545454545447</c:v>
                </c:pt>
                <c:pt idx="4">
                  <c:v>0.48863636363636365</c:v>
                </c:pt>
                <c:pt idx="5">
                  <c:v>0.44705882352941179</c:v>
                </c:pt>
                <c:pt idx="6">
                  <c:v>0.4831460674157303</c:v>
                </c:pt>
                <c:pt idx="7">
                  <c:v>8.92</c:v>
                </c:pt>
                <c:pt idx="8">
                  <c:v>8.6153846153846168</c:v>
                </c:pt>
              </c:numCache>
            </c:numRef>
          </c:val>
          <c:extLst>
            <c:ext xmlns:c16="http://schemas.microsoft.com/office/drawing/2014/chart" uri="{C3380CC4-5D6E-409C-BE32-E72D297353CC}">
              <c16:uniqueId val="{00000000-71A3-4799-A6C9-A3CB0296D90C}"/>
            </c:ext>
          </c:extLst>
        </c:ser>
        <c:dLbls>
          <c:showLegendKey val="0"/>
          <c:showVal val="0"/>
          <c:showCatName val="0"/>
          <c:showSerName val="0"/>
          <c:showPercent val="0"/>
          <c:showBubbleSize val="0"/>
        </c:dLbls>
        <c:gapWidth val="182"/>
        <c:axId val="1388798704"/>
        <c:axId val="1311995504"/>
      </c:barChart>
      <c:catAx>
        <c:axId val="13887987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311995504"/>
        <c:crosses val="autoZero"/>
        <c:auto val="1"/>
        <c:lblAlgn val="ctr"/>
        <c:lblOffset val="100"/>
        <c:noMultiLvlLbl val="0"/>
      </c:catAx>
      <c:valAx>
        <c:axId val="131199550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3887987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Climate footprint (kg CO2e/kg</a:t>
            </a:r>
            <a:r>
              <a:rPr lang="nl-BE" baseline="0"/>
              <a:t> eiwit</a:t>
            </a:r>
            <a:r>
              <a:rPr lang="nl-BE"/>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barChart>
        <c:barDir val="bar"/>
        <c:grouping val="clustered"/>
        <c:varyColors val="0"/>
        <c:ser>
          <c:idx val="0"/>
          <c:order val="0"/>
          <c:tx>
            <c:strRef>
              <c:f>'01_overzicht'!$E$2</c:f>
              <c:strCache>
                <c:ptCount val="1"/>
                <c:pt idx="0">
                  <c:v>Klimaatvoetafdruk (kg CO2e)</c:v>
                </c:pt>
              </c:strCache>
            </c:strRef>
          </c:tx>
          <c:spPr>
            <a:solidFill>
              <a:schemeClr val="accent2"/>
            </a:solidFill>
            <a:ln>
              <a:noFill/>
            </a:ln>
            <a:effectLst/>
          </c:spPr>
          <c:invertIfNegative val="0"/>
          <c:cat>
            <c:strRef>
              <c:f>'01_overzicht'!$A$3:$A$11</c:f>
              <c:strCache>
                <c:ptCount val="9"/>
                <c:pt idx="0">
                  <c:v>kikkererwten*</c:v>
                </c:pt>
                <c:pt idx="1">
                  <c:v>droge bonen*</c:v>
                </c:pt>
                <c:pt idx="2">
                  <c:v>droge erwten</c:v>
                </c:pt>
                <c:pt idx="3">
                  <c:v>linzen</c:v>
                </c:pt>
                <c:pt idx="4">
                  <c:v>veldbonen</c:v>
                </c:pt>
                <c:pt idx="5">
                  <c:v>sojabonen</c:v>
                </c:pt>
                <c:pt idx="6">
                  <c:v>tarwe</c:v>
                </c:pt>
                <c:pt idx="7">
                  <c:v>ei</c:v>
                </c:pt>
                <c:pt idx="8">
                  <c:v>melk</c:v>
                </c:pt>
              </c:strCache>
            </c:strRef>
          </c:cat>
          <c:val>
            <c:numRef>
              <c:f>'01_overzicht'!$E$3:$E$11</c:f>
              <c:numCache>
                <c:formatCode>0.00</c:formatCode>
                <c:ptCount val="9"/>
                <c:pt idx="0">
                  <c:v>1.8781725888324874</c:v>
                </c:pt>
                <c:pt idx="1">
                  <c:v>1.6346153846153848</c:v>
                </c:pt>
                <c:pt idx="2">
                  <c:v>1.3679245283018866</c:v>
                </c:pt>
                <c:pt idx="3">
                  <c:v>3.0416666666666665</c:v>
                </c:pt>
                <c:pt idx="4">
                  <c:v>1.72</c:v>
                </c:pt>
                <c:pt idx="5">
                  <c:v>1.0555555555555556</c:v>
                </c:pt>
                <c:pt idx="6">
                  <c:v>3.467741935483871</c:v>
                </c:pt>
                <c:pt idx="7">
                  <c:v>17.153846153846153</c:v>
                </c:pt>
                <c:pt idx="8">
                  <c:v>33.939393939393945</c:v>
                </c:pt>
              </c:numCache>
            </c:numRef>
          </c:val>
          <c:extLst>
            <c:ext xmlns:c16="http://schemas.microsoft.com/office/drawing/2014/chart" uri="{C3380CC4-5D6E-409C-BE32-E72D297353CC}">
              <c16:uniqueId val="{00000000-D85D-4DC7-BC3E-FD9760CCEE57}"/>
            </c:ext>
          </c:extLst>
        </c:ser>
        <c:dLbls>
          <c:showLegendKey val="0"/>
          <c:showVal val="0"/>
          <c:showCatName val="0"/>
          <c:showSerName val="0"/>
          <c:showPercent val="0"/>
          <c:showBubbleSize val="0"/>
        </c:dLbls>
        <c:gapWidth val="182"/>
        <c:axId val="1375518624"/>
        <c:axId val="1150877360"/>
      </c:barChart>
      <c:catAx>
        <c:axId val="13755186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150877360"/>
        <c:crosses val="autoZero"/>
        <c:auto val="1"/>
        <c:lblAlgn val="ctr"/>
        <c:lblOffset val="100"/>
        <c:noMultiLvlLbl val="0"/>
      </c:catAx>
      <c:valAx>
        <c:axId val="115087736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3755186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Water footprint (L/kg product)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barChart>
        <c:barDir val="bar"/>
        <c:grouping val="clustered"/>
        <c:varyColors val="0"/>
        <c:ser>
          <c:idx val="0"/>
          <c:order val="0"/>
          <c:tx>
            <c:strRef>
              <c:f>'01_overzicht'!$C$2</c:f>
              <c:strCache>
                <c:ptCount val="1"/>
                <c:pt idx="0">
                  <c:v>Watervoetafdruk (L)</c:v>
                </c:pt>
              </c:strCache>
            </c:strRef>
          </c:tx>
          <c:spPr>
            <a:solidFill>
              <a:schemeClr val="accent1"/>
            </a:solidFill>
            <a:ln>
              <a:noFill/>
            </a:ln>
            <a:effectLst/>
          </c:spPr>
          <c:invertIfNegative val="0"/>
          <c:cat>
            <c:strRef>
              <c:f>'01_overzicht'!$A$3:$A$11</c:f>
              <c:strCache>
                <c:ptCount val="9"/>
                <c:pt idx="0">
                  <c:v>kikkererwten*</c:v>
                </c:pt>
                <c:pt idx="1">
                  <c:v>droge bonen*</c:v>
                </c:pt>
                <c:pt idx="2">
                  <c:v>droge erwten</c:v>
                </c:pt>
                <c:pt idx="3">
                  <c:v>linzen</c:v>
                </c:pt>
                <c:pt idx="4">
                  <c:v>veldbonen</c:v>
                </c:pt>
                <c:pt idx="5">
                  <c:v>sojabonen</c:v>
                </c:pt>
                <c:pt idx="6">
                  <c:v>tarwe</c:v>
                </c:pt>
                <c:pt idx="7">
                  <c:v>ei</c:v>
                </c:pt>
                <c:pt idx="8">
                  <c:v>melk</c:v>
                </c:pt>
              </c:strCache>
            </c:strRef>
          </c:cat>
          <c:val>
            <c:numRef>
              <c:f>'01_overzicht'!$C$3:$C$11</c:f>
              <c:numCache>
                <c:formatCode>General</c:formatCode>
                <c:ptCount val="9"/>
                <c:pt idx="0">
                  <c:v>3075</c:v>
                </c:pt>
                <c:pt idx="1">
                  <c:v>2172</c:v>
                </c:pt>
                <c:pt idx="2">
                  <c:v>514</c:v>
                </c:pt>
                <c:pt idx="3">
                  <c:v>2386</c:v>
                </c:pt>
                <c:pt idx="4">
                  <c:v>472</c:v>
                </c:pt>
                <c:pt idx="5">
                  <c:v>2190</c:v>
                </c:pt>
                <c:pt idx="6">
                  <c:v>517</c:v>
                </c:pt>
                <c:pt idx="7">
                  <c:v>569</c:v>
                </c:pt>
                <c:pt idx="8">
                  <c:v>1412</c:v>
                </c:pt>
              </c:numCache>
            </c:numRef>
          </c:val>
          <c:extLst>
            <c:ext xmlns:c16="http://schemas.microsoft.com/office/drawing/2014/chart" uri="{C3380CC4-5D6E-409C-BE32-E72D297353CC}">
              <c16:uniqueId val="{00000000-C38E-4216-A745-19FED3085740}"/>
            </c:ext>
          </c:extLst>
        </c:ser>
        <c:dLbls>
          <c:showLegendKey val="0"/>
          <c:showVal val="0"/>
          <c:showCatName val="0"/>
          <c:showSerName val="0"/>
          <c:showPercent val="0"/>
          <c:showBubbleSize val="0"/>
        </c:dLbls>
        <c:gapWidth val="182"/>
        <c:axId val="1388819904"/>
        <c:axId val="1150233824"/>
      </c:barChart>
      <c:catAx>
        <c:axId val="13888199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150233824"/>
        <c:crosses val="autoZero"/>
        <c:auto val="1"/>
        <c:lblAlgn val="ctr"/>
        <c:lblOffset val="100"/>
        <c:noMultiLvlLbl val="0"/>
      </c:catAx>
      <c:valAx>
        <c:axId val="11502338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38881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Water footprint (L/kg eiwit)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barChart>
        <c:barDir val="bar"/>
        <c:grouping val="clustered"/>
        <c:varyColors val="0"/>
        <c:ser>
          <c:idx val="0"/>
          <c:order val="0"/>
          <c:tx>
            <c:strRef>
              <c:f>'01_overzicht'!$F$2</c:f>
              <c:strCache>
                <c:ptCount val="1"/>
                <c:pt idx="0">
                  <c:v>Watervoetafdruk (L)</c:v>
                </c:pt>
              </c:strCache>
            </c:strRef>
          </c:tx>
          <c:spPr>
            <a:solidFill>
              <a:schemeClr val="accent1"/>
            </a:solidFill>
            <a:ln>
              <a:noFill/>
            </a:ln>
            <a:effectLst/>
          </c:spPr>
          <c:invertIfNegative val="0"/>
          <c:cat>
            <c:strRef>
              <c:f>'01_overzicht'!$A$3:$A$11</c:f>
              <c:strCache>
                <c:ptCount val="9"/>
                <c:pt idx="0">
                  <c:v>kikkererwten*</c:v>
                </c:pt>
                <c:pt idx="1">
                  <c:v>droge bonen*</c:v>
                </c:pt>
                <c:pt idx="2">
                  <c:v>droge erwten</c:v>
                </c:pt>
                <c:pt idx="3">
                  <c:v>linzen</c:v>
                </c:pt>
                <c:pt idx="4">
                  <c:v>veldbonen</c:v>
                </c:pt>
                <c:pt idx="5">
                  <c:v>sojabonen</c:v>
                </c:pt>
                <c:pt idx="6">
                  <c:v>tarwe</c:v>
                </c:pt>
                <c:pt idx="7">
                  <c:v>ei</c:v>
                </c:pt>
                <c:pt idx="8">
                  <c:v>melk</c:v>
                </c:pt>
              </c:strCache>
            </c:strRef>
          </c:cat>
          <c:val>
            <c:numRef>
              <c:f>'01_overzicht'!$F$3:$F$11</c:f>
              <c:numCache>
                <c:formatCode>0</c:formatCode>
                <c:ptCount val="9"/>
                <c:pt idx="0">
                  <c:v>15609.137055837564</c:v>
                </c:pt>
                <c:pt idx="1">
                  <c:v>10442.307692307691</c:v>
                </c:pt>
                <c:pt idx="2">
                  <c:v>2424.5283018867926</c:v>
                </c:pt>
                <c:pt idx="3">
                  <c:v>9941.6666666666679</c:v>
                </c:pt>
                <c:pt idx="4">
                  <c:v>1888</c:v>
                </c:pt>
                <c:pt idx="5">
                  <c:v>6083.3333333333339</c:v>
                </c:pt>
                <c:pt idx="6">
                  <c:v>4169.354838709678</c:v>
                </c:pt>
                <c:pt idx="7">
                  <c:v>4376.9230769230762</c:v>
                </c:pt>
                <c:pt idx="8">
                  <c:v>42787.878787878784</c:v>
                </c:pt>
              </c:numCache>
            </c:numRef>
          </c:val>
          <c:extLst>
            <c:ext xmlns:c16="http://schemas.microsoft.com/office/drawing/2014/chart" uri="{C3380CC4-5D6E-409C-BE32-E72D297353CC}">
              <c16:uniqueId val="{00000000-B122-4A57-9E2D-A095BDE7022F}"/>
            </c:ext>
          </c:extLst>
        </c:ser>
        <c:dLbls>
          <c:showLegendKey val="0"/>
          <c:showVal val="0"/>
          <c:showCatName val="0"/>
          <c:showSerName val="0"/>
          <c:showPercent val="0"/>
          <c:showBubbleSize val="0"/>
        </c:dLbls>
        <c:gapWidth val="182"/>
        <c:axId val="505837280"/>
        <c:axId val="1387164192"/>
      </c:barChart>
      <c:catAx>
        <c:axId val="5058372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387164192"/>
        <c:crosses val="autoZero"/>
        <c:auto val="1"/>
        <c:lblAlgn val="ctr"/>
        <c:lblOffset val="100"/>
        <c:noMultiLvlLbl val="0"/>
      </c:catAx>
      <c:valAx>
        <c:axId val="138716419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505837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Water footprint (L/kg</a:t>
            </a:r>
            <a:r>
              <a:rPr lang="nl-BE" baseline="0"/>
              <a:t> DS</a:t>
            </a:r>
            <a:r>
              <a:rPr lang="nl-BE"/>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barChart>
        <c:barDir val="bar"/>
        <c:grouping val="clustered"/>
        <c:varyColors val="0"/>
        <c:ser>
          <c:idx val="0"/>
          <c:order val="0"/>
          <c:tx>
            <c:strRef>
              <c:f>'01_overzicht'!$I$2</c:f>
              <c:strCache>
                <c:ptCount val="1"/>
                <c:pt idx="0">
                  <c:v>Watervoetafdruk (L)</c:v>
                </c:pt>
              </c:strCache>
            </c:strRef>
          </c:tx>
          <c:spPr>
            <a:solidFill>
              <a:schemeClr val="accent1"/>
            </a:solidFill>
            <a:ln>
              <a:noFill/>
            </a:ln>
            <a:effectLst/>
          </c:spPr>
          <c:invertIfNegative val="0"/>
          <c:cat>
            <c:strRef>
              <c:f>'01_overzicht'!$A$3:$A$11</c:f>
              <c:strCache>
                <c:ptCount val="9"/>
                <c:pt idx="0">
                  <c:v>kikkererwten*</c:v>
                </c:pt>
                <c:pt idx="1">
                  <c:v>droge bonen*</c:v>
                </c:pt>
                <c:pt idx="2">
                  <c:v>droge erwten</c:v>
                </c:pt>
                <c:pt idx="3">
                  <c:v>linzen</c:v>
                </c:pt>
                <c:pt idx="4">
                  <c:v>veldbonen</c:v>
                </c:pt>
                <c:pt idx="5">
                  <c:v>sojabonen</c:v>
                </c:pt>
                <c:pt idx="6">
                  <c:v>tarwe</c:v>
                </c:pt>
                <c:pt idx="7">
                  <c:v>ei</c:v>
                </c:pt>
                <c:pt idx="8">
                  <c:v>melk</c:v>
                </c:pt>
              </c:strCache>
            </c:strRef>
          </c:cat>
          <c:val>
            <c:numRef>
              <c:f>'01_overzicht'!$I$3:$I$11</c:f>
              <c:numCache>
                <c:formatCode>0</c:formatCode>
                <c:ptCount val="9"/>
                <c:pt idx="0">
                  <c:v>3617.6470588235297</c:v>
                </c:pt>
                <c:pt idx="1">
                  <c:v>2555.294117647059</c:v>
                </c:pt>
                <c:pt idx="2">
                  <c:v>604.70588235294122</c:v>
                </c:pt>
                <c:pt idx="3">
                  <c:v>2807.0588235294117</c:v>
                </c:pt>
                <c:pt idx="4">
                  <c:v>555.29411764705878</c:v>
                </c:pt>
                <c:pt idx="5">
                  <c:v>2576.4705882352941</c:v>
                </c:pt>
                <c:pt idx="6">
                  <c:v>580.89887640449433</c:v>
                </c:pt>
                <c:pt idx="7">
                  <c:v>2276</c:v>
                </c:pt>
                <c:pt idx="8">
                  <c:v>10861.538461538461</c:v>
                </c:pt>
              </c:numCache>
            </c:numRef>
          </c:val>
          <c:extLst>
            <c:ext xmlns:c16="http://schemas.microsoft.com/office/drawing/2014/chart" uri="{C3380CC4-5D6E-409C-BE32-E72D297353CC}">
              <c16:uniqueId val="{00000000-6AB6-44C9-8769-813E1A5D02EC}"/>
            </c:ext>
          </c:extLst>
        </c:ser>
        <c:dLbls>
          <c:showLegendKey val="0"/>
          <c:showVal val="0"/>
          <c:showCatName val="0"/>
          <c:showSerName val="0"/>
          <c:showPercent val="0"/>
          <c:showBubbleSize val="0"/>
        </c:dLbls>
        <c:gapWidth val="182"/>
        <c:axId val="1349594144"/>
        <c:axId val="1365152048"/>
      </c:barChart>
      <c:catAx>
        <c:axId val="13495941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365152048"/>
        <c:crosses val="autoZero"/>
        <c:auto val="1"/>
        <c:lblAlgn val="ctr"/>
        <c:lblOffset val="100"/>
        <c:noMultiLvlLbl val="0"/>
      </c:catAx>
      <c:valAx>
        <c:axId val="13651520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3495941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Landgebruik (m²/kg product)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barChart>
        <c:barDir val="bar"/>
        <c:grouping val="clustered"/>
        <c:varyColors val="0"/>
        <c:ser>
          <c:idx val="0"/>
          <c:order val="0"/>
          <c:tx>
            <c:strRef>
              <c:f>'01_overzicht'!$D$2</c:f>
              <c:strCache>
                <c:ptCount val="1"/>
                <c:pt idx="0">
                  <c:v>Landgebruik (m2)</c:v>
                </c:pt>
              </c:strCache>
            </c:strRef>
          </c:tx>
          <c:spPr>
            <a:solidFill>
              <a:srgbClr val="92D050"/>
            </a:solidFill>
            <a:ln>
              <a:noFill/>
            </a:ln>
            <a:effectLst/>
          </c:spPr>
          <c:invertIfNegative val="0"/>
          <c:cat>
            <c:strRef>
              <c:f>'01_overzicht'!$A$3:$A$11</c:f>
              <c:strCache>
                <c:ptCount val="9"/>
                <c:pt idx="0">
                  <c:v>kikkererwten*</c:v>
                </c:pt>
                <c:pt idx="1">
                  <c:v>droge bonen*</c:v>
                </c:pt>
                <c:pt idx="2">
                  <c:v>droge erwten</c:v>
                </c:pt>
                <c:pt idx="3">
                  <c:v>linzen</c:v>
                </c:pt>
                <c:pt idx="4">
                  <c:v>veldbonen</c:v>
                </c:pt>
                <c:pt idx="5">
                  <c:v>sojabonen</c:v>
                </c:pt>
                <c:pt idx="6">
                  <c:v>tarwe</c:v>
                </c:pt>
                <c:pt idx="7">
                  <c:v>ei</c:v>
                </c:pt>
                <c:pt idx="8">
                  <c:v>melk</c:v>
                </c:pt>
              </c:strCache>
            </c:strRef>
          </c:cat>
          <c:val>
            <c:numRef>
              <c:f>'01_overzicht'!$D$3:$D$11</c:f>
              <c:numCache>
                <c:formatCode>0.00</c:formatCode>
                <c:ptCount val="9"/>
                <c:pt idx="0">
                  <c:v>4.17</c:v>
                </c:pt>
                <c:pt idx="1">
                  <c:v>5.24</c:v>
                </c:pt>
                <c:pt idx="2">
                  <c:v>3.0674846625766872</c:v>
                </c:pt>
                <c:pt idx="3">
                  <c:v>7.5757575757575752</c:v>
                </c:pt>
                <c:pt idx="4">
                  <c:v>4.048582995951417</c:v>
                </c:pt>
                <c:pt idx="5">
                  <c:v>3.90625</c:v>
                </c:pt>
                <c:pt idx="6">
                  <c:v>1.4836795252225519</c:v>
                </c:pt>
                <c:pt idx="7">
                  <c:v>6.27</c:v>
                </c:pt>
                <c:pt idx="8">
                  <c:v>8.9499999999999993</c:v>
                </c:pt>
              </c:numCache>
            </c:numRef>
          </c:val>
          <c:extLst>
            <c:ext xmlns:c16="http://schemas.microsoft.com/office/drawing/2014/chart" uri="{C3380CC4-5D6E-409C-BE32-E72D297353CC}">
              <c16:uniqueId val="{00000000-74C2-476E-8F86-0A2A0028D299}"/>
            </c:ext>
          </c:extLst>
        </c:ser>
        <c:dLbls>
          <c:showLegendKey val="0"/>
          <c:showVal val="0"/>
          <c:showCatName val="0"/>
          <c:showSerName val="0"/>
          <c:showPercent val="0"/>
          <c:showBubbleSize val="0"/>
        </c:dLbls>
        <c:gapWidth val="182"/>
        <c:axId val="1375516224"/>
        <c:axId val="1150879856"/>
      </c:barChart>
      <c:catAx>
        <c:axId val="13755162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150879856"/>
        <c:crosses val="autoZero"/>
        <c:auto val="1"/>
        <c:lblAlgn val="ctr"/>
        <c:lblOffset val="100"/>
        <c:noMultiLvlLbl val="0"/>
      </c:catAx>
      <c:valAx>
        <c:axId val="1150879856"/>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3755162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Landgebruik (m²/kg eiwit)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barChart>
        <c:barDir val="bar"/>
        <c:grouping val="clustered"/>
        <c:varyColors val="0"/>
        <c:ser>
          <c:idx val="0"/>
          <c:order val="0"/>
          <c:tx>
            <c:strRef>
              <c:f>'01_overzicht'!$G$2</c:f>
              <c:strCache>
                <c:ptCount val="1"/>
                <c:pt idx="0">
                  <c:v>Landgebruik (m2)</c:v>
                </c:pt>
              </c:strCache>
            </c:strRef>
          </c:tx>
          <c:spPr>
            <a:solidFill>
              <a:srgbClr val="92D050"/>
            </a:solidFill>
            <a:ln>
              <a:noFill/>
            </a:ln>
            <a:effectLst/>
          </c:spPr>
          <c:invertIfNegative val="0"/>
          <c:cat>
            <c:strRef>
              <c:f>'01_overzicht'!$A$3:$A$11</c:f>
              <c:strCache>
                <c:ptCount val="9"/>
                <c:pt idx="0">
                  <c:v>kikkererwten*</c:v>
                </c:pt>
                <c:pt idx="1">
                  <c:v>droge bonen*</c:v>
                </c:pt>
                <c:pt idx="2">
                  <c:v>droge erwten</c:v>
                </c:pt>
                <c:pt idx="3">
                  <c:v>linzen</c:v>
                </c:pt>
                <c:pt idx="4">
                  <c:v>veldbonen</c:v>
                </c:pt>
                <c:pt idx="5">
                  <c:v>sojabonen</c:v>
                </c:pt>
                <c:pt idx="6">
                  <c:v>tarwe</c:v>
                </c:pt>
                <c:pt idx="7">
                  <c:v>ei</c:v>
                </c:pt>
                <c:pt idx="8">
                  <c:v>melk</c:v>
                </c:pt>
              </c:strCache>
            </c:strRef>
          </c:cat>
          <c:val>
            <c:numRef>
              <c:f>'01_overzicht'!$G$3:$G$11</c:f>
              <c:numCache>
                <c:formatCode>0.00</c:formatCode>
                <c:ptCount val="9"/>
                <c:pt idx="0">
                  <c:v>21.167512690355331</c:v>
                </c:pt>
                <c:pt idx="1">
                  <c:v>25.192307692307693</c:v>
                </c:pt>
                <c:pt idx="2">
                  <c:v>14.469267276305128</c:v>
                </c:pt>
                <c:pt idx="3">
                  <c:v>31.565656565656564</c:v>
                </c:pt>
                <c:pt idx="4">
                  <c:v>16.194331983805668</c:v>
                </c:pt>
                <c:pt idx="5">
                  <c:v>10.850694444444445</c:v>
                </c:pt>
                <c:pt idx="6">
                  <c:v>11.965157461472192</c:v>
                </c:pt>
                <c:pt idx="7">
                  <c:v>48.230769230769226</c:v>
                </c:pt>
                <c:pt idx="8">
                  <c:v>271.21212121212119</c:v>
                </c:pt>
              </c:numCache>
            </c:numRef>
          </c:val>
          <c:extLst>
            <c:ext xmlns:c16="http://schemas.microsoft.com/office/drawing/2014/chart" uri="{C3380CC4-5D6E-409C-BE32-E72D297353CC}">
              <c16:uniqueId val="{00000000-5946-4D67-B95F-B023A0B96BDE}"/>
            </c:ext>
          </c:extLst>
        </c:ser>
        <c:dLbls>
          <c:showLegendKey val="0"/>
          <c:showVal val="0"/>
          <c:showCatName val="0"/>
          <c:showSerName val="0"/>
          <c:showPercent val="0"/>
          <c:showBubbleSize val="0"/>
        </c:dLbls>
        <c:gapWidth val="182"/>
        <c:axId val="507945216"/>
        <c:axId val="1366349968"/>
      </c:barChart>
      <c:catAx>
        <c:axId val="5079452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366349968"/>
        <c:crosses val="autoZero"/>
        <c:auto val="1"/>
        <c:lblAlgn val="ctr"/>
        <c:lblOffset val="100"/>
        <c:noMultiLvlLbl val="0"/>
      </c:catAx>
      <c:valAx>
        <c:axId val="1366349968"/>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5079452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Landgebruik (m2/kg 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barChart>
        <c:barDir val="bar"/>
        <c:grouping val="clustered"/>
        <c:varyColors val="0"/>
        <c:ser>
          <c:idx val="0"/>
          <c:order val="0"/>
          <c:tx>
            <c:strRef>
              <c:f>'01_overzicht'!$J$2</c:f>
              <c:strCache>
                <c:ptCount val="1"/>
                <c:pt idx="0">
                  <c:v>Landgebruik (m2)</c:v>
                </c:pt>
              </c:strCache>
            </c:strRef>
          </c:tx>
          <c:spPr>
            <a:solidFill>
              <a:srgbClr val="92D050"/>
            </a:solidFill>
            <a:ln>
              <a:noFill/>
            </a:ln>
            <a:effectLst/>
          </c:spPr>
          <c:invertIfNegative val="0"/>
          <c:cat>
            <c:strRef>
              <c:f>'01_overzicht'!$A$3:$A$11</c:f>
              <c:strCache>
                <c:ptCount val="9"/>
                <c:pt idx="0">
                  <c:v>kikkererwten*</c:v>
                </c:pt>
                <c:pt idx="1">
                  <c:v>droge bonen*</c:v>
                </c:pt>
                <c:pt idx="2">
                  <c:v>droge erwten</c:v>
                </c:pt>
                <c:pt idx="3">
                  <c:v>linzen</c:v>
                </c:pt>
                <c:pt idx="4">
                  <c:v>veldbonen</c:v>
                </c:pt>
                <c:pt idx="5">
                  <c:v>sojabonen</c:v>
                </c:pt>
                <c:pt idx="6">
                  <c:v>tarwe</c:v>
                </c:pt>
                <c:pt idx="7">
                  <c:v>ei</c:v>
                </c:pt>
                <c:pt idx="8">
                  <c:v>melk</c:v>
                </c:pt>
              </c:strCache>
            </c:strRef>
          </c:cat>
          <c:val>
            <c:numRef>
              <c:f>'01_overzicht'!$J$3:$J$11</c:f>
              <c:numCache>
                <c:formatCode>0.00</c:formatCode>
                <c:ptCount val="9"/>
                <c:pt idx="0">
                  <c:v>4.9058823529411768</c:v>
                </c:pt>
                <c:pt idx="1">
                  <c:v>6.1647058823529415</c:v>
                </c:pt>
                <c:pt idx="2">
                  <c:v>3.6088054853843379</c:v>
                </c:pt>
                <c:pt idx="3">
                  <c:v>8.9126559714795004</c:v>
                </c:pt>
                <c:pt idx="4">
                  <c:v>4.7630388187663728</c:v>
                </c:pt>
                <c:pt idx="5">
                  <c:v>4.5955882352941178</c:v>
                </c:pt>
                <c:pt idx="6">
                  <c:v>1.6670556463174739</c:v>
                </c:pt>
                <c:pt idx="7">
                  <c:v>25.08</c:v>
                </c:pt>
                <c:pt idx="8">
                  <c:v>68.84615384615384</c:v>
                </c:pt>
              </c:numCache>
            </c:numRef>
          </c:val>
          <c:extLst>
            <c:ext xmlns:c16="http://schemas.microsoft.com/office/drawing/2014/chart" uri="{C3380CC4-5D6E-409C-BE32-E72D297353CC}">
              <c16:uniqueId val="{00000000-A110-48D8-AB1E-D64CBC5CE278}"/>
            </c:ext>
          </c:extLst>
        </c:ser>
        <c:dLbls>
          <c:showLegendKey val="0"/>
          <c:showVal val="0"/>
          <c:showCatName val="0"/>
          <c:showSerName val="0"/>
          <c:showPercent val="0"/>
          <c:showBubbleSize val="0"/>
        </c:dLbls>
        <c:gapWidth val="182"/>
        <c:axId val="1371325200"/>
        <c:axId val="1307871632"/>
      </c:barChart>
      <c:catAx>
        <c:axId val="13713252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307871632"/>
        <c:crosses val="autoZero"/>
        <c:auto val="1"/>
        <c:lblAlgn val="ctr"/>
        <c:lblOffset val="100"/>
        <c:noMultiLvlLbl val="0"/>
      </c:catAx>
      <c:valAx>
        <c:axId val="1307871632"/>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371325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0</xdr:colOff>
      <xdr:row>56</xdr:row>
      <xdr:rowOff>0</xdr:rowOff>
    </xdr:from>
    <xdr:to>
      <xdr:col>2</xdr:col>
      <xdr:colOff>822954</xdr:colOff>
      <xdr:row>71</xdr:row>
      <xdr:rowOff>45778</xdr:rowOff>
    </xdr:to>
    <xdr:graphicFrame macro="">
      <xdr:nvGraphicFramePr>
        <xdr:cNvPr id="2" name="Grafiek 1">
          <a:extLst>
            <a:ext uri="{FF2B5EF4-FFF2-40B4-BE49-F238E27FC236}">
              <a16:creationId xmlns:a16="http://schemas.microsoft.com/office/drawing/2014/main" id="{70A9E623-AAC2-4B30-9834-4222209403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114037</xdr:colOff>
      <xdr:row>56</xdr:row>
      <xdr:rowOff>0</xdr:rowOff>
    </xdr:from>
    <xdr:to>
      <xdr:col>8</xdr:col>
      <xdr:colOff>528475</xdr:colOff>
      <xdr:row>71</xdr:row>
      <xdr:rowOff>45778</xdr:rowOff>
    </xdr:to>
    <xdr:graphicFrame macro="">
      <xdr:nvGraphicFramePr>
        <xdr:cNvPr id="3" name="Grafiek 2">
          <a:extLst>
            <a:ext uri="{FF2B5EF4-FFF2-40B4-BE49-F238E27FC236}">
              <a16:creationId xmlns:a16="http://schemas.microsoft.com/office/drawing/2014/main" id="{2BA8640C-73A0-47E6-9622-0C7FA237F0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100646</xdr:colOff>
      <xdr:row>56</xdr:row>
      <xdr:rowOff>0</xdr:rowOff>
    </xdr:from>
    <xdr:to>
      <xdr:col>5</xdr:col>
      <xdr:colOff>785546</xdr:colOff>
      <xdr:row>71</xdr:row>
      <xdr:rowOff>45778</xdr:rowOff>
    </xdr:to>
    <xdr:graphicFrame macro="">
      <xdr:nvGraphicFramePr>
        <xdr:cNvPr id="4" name="Grafiek 3">
          <a:extLst>
            <a:ext uri="{FF2B5EF4-FFF2-40B4-BE49-F238E27FC236}">
              <a16:creationId xmlns:a16="http://schemas.microsoft.com/office/drawing/2014/main" id="{77E4C6F8-7097-4244-9D17-9341FF56BB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72</xdr:row>
      <xdr:rowOff>71938</xdr:rowOff>
    </xdr:from>
    <xdr:to>
      <xdr:col>2</xdr:col>
      <xdr:colOff>784854</xdr:colOff>
      <xdr:row>87</xdr:row>
      <xdr:rowOff>117716</xdr:rowOff>
    </xdr:to>
    <xdr:graphicFrame macro="">
      <xdr:nvGraphicFramePr>
        <xdr:cNvPr id="5" name="Grafiek 4">
          <a:extLst>
            <a:ext uri="{FF2B5EF4-FFF2-40B4-BE49-F238E27FC236}">
              <a16:creationId xmlns:a16="http://schemas.microsoft.com/office/drawing/2014/main" id="{9DA6EA74-ADA5-4A33-88AA-F02F4382F3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100646</xdr:colOff>
      <xdr:row>72</xdr:row>
      <xdr:rowOff>71938</xdr:rowOff>
    </xdr:from>
    <xdr:to>
      <xdr:col>5</xdr:col>
      <xdr:colOff>785546</xdr:colOff>
      <xdr:row>87</xdr:row>
      <xdr:rowOff>117716</xdr:rowOff>
    </xdr:to>
    <xdr:graphicFrame macro="">
      <xdr:nvGraphicFramePr>
        <xdr:cNvPr id="6" name="Grafiek 5">
          <a:extLst>
            <a:ext uri="{FF2B5EF4-FFF2-40B4-BE49-F238E27FC236}">
              <a16:creationId xmlns:a16="http://schemas.microsoft.com/office/drawing/2014/main" id="{C5F2E416-CE1C-420E-8885-48939F2B9B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101337</xdr:colOff>
      <xdr:row>72</xdr:row>
      <xdr:rowOff>71938</xdr:rowOff>
    </xdr:from>
    <xdr:to>
      <xdr:col>8</xdr:col>
      <xdr:colOff>515775</xdr:colOff>
      <xdr:row>87</xdr:row>
      <xdr:rowOff>117716</xdr:rowOff>
    </xdr:to>
    <xdr:graphicFrame macro="">
      <xdr:nvGraphicFramePr>
        <xdr:cNvPr id="7" name="Grafiek 6">
          <a:extLst>
            <a:ext uri="{FF2B5EF4-FFF2-40B4-BE49-F238E27FC236}">
              <a16:creationId xmlns:a16="http://schemas.microsoft.com/office/drawing/2014/main" id="{2F59BB1D-099C-49E5-990A-B6FD3B2537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88</xdr:row>
      <xdr:rowOff>143878</xdr:rowOff>
    </xdr:from>
    <xdr:to>
      <xdr:col>2</xdr:col>
      <xdr:colOff>784854</xdr:colOff>
      <xdr:row>104</xdr:row>
      <xdr:rowOff>7387</xdr:rowOff>
    </xdr:to>
    <xdr:graphicFrame macro="">
      <xdr:nvGraphicFramePr>
        <xdr:cNvPr id="8" name="Grafiek 7">
          <a:extLst>
            <a:ext uri="{FF2B5EF4-FFF2-40B4-BE49-F238E27FC236}">
              <a16:creationId xmlns:a16="http://schemas.microsoft.com/office/drawing/2014/main" id="{5D5FB560-2E3E-4B47-A7B9-773AC2E53C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100646</xdr:colOff>
      <xdr:row>88</xdr:row>
      <xdr:rowOff>143878</xdr:rowOff>
    </xdr:from>
    <xdr:to>
      <xdr:col>5</xdr:col>
      <xdr:colOff>785546</xdr:colOff>
      <xdr:row>104</xdr:row>
      <xdr:rowOff>7387</xdr:rowOff>
    </xdr:to>
    <xdr:graphicFrame macro="">
      <xdr:nvGraphicFramePr>
        <xdr:cNvPr id="9" name="Grafiek 8">
          <a:extLst>
            <a:ext uri="{FF2B5EF4-FFF2-40B4-BE49-F238E27FC236}">
              <a16:creationId xmlns:a16="http://schemas.microsoft.com/office/drawing/2014/main" id="{A108CD03-9794-444A-8D80-A6A37269ED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101337</xdr:colOff>
      <xdr:row>88</xdr:row>
      <xdr:rowOff>143878</xdr:rowOff>
    </xdr:from>
    <xdr:to>
      <xdr:col>8</xdr:col>
      <xdr:colOff>515775</xdr:colOff>
      <xdr:row>104</xdr:row>
      <xdr:rowOff>7387</xdr:rowOff>
    </xdr:to>
    <xdr:graphicFrame macro="">
      <xdr:nvGraphicFramePr>
        <xdr:cNvPr id="10" name="Grafiek 9">
          <a:extLst>
            <a:ext uri="{FF2B5EF4-FFF2-40B4-BE49-F238E27FC236}">
              <a16:creationId xmlns:a16="http://schemas.microsoft.com/office/drawing/2014/main" id="{E1AD7BE9-5B91-4294-A2C3-4D32C99AD4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27</xdr:row>
      <xdr:rowOff>0</xdr:rowOff>
    </xdr:from>
    <xdr:to>
      <xdr:col>3</xdr:col>
      <xdr:colOff>532206</xdr:colOff>
      <xdr:row>41</xdr:row>
      <xdr:rowOff>170419</xdr:rowOff>
    </xdr:to>
    <xdr:graphicFrame macro="">
      <xdr:nvGraphicFramePr>
        <xdr:cNvPr id="4" name="Grafiek 1">
          <a:extLst>
            <a:ext uri="{FF2B5EF4-FFF2-40B4-BE49-F238E27FC236}">
              <a16:creationId xmlns:a16="http://schemas.microsoft.com/office/drawing/2014/main" id="{F117D283-9748-4FC0-AF68-CF4F7E7827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42</xdr:row>
      <xdr:rowOff>88249</xdr:rowOff>
    </xdr:from>
    <xdr:to>
      <xdr:col>3</xdr:col>
      <xdr:colOff>544906</xdr:colOff>
      <xdr:row>57</xdr:row>
      <xdr:rowOff>74897</xdr:rowOff>
    </xdr:to>
    <xdr:graphicFrame macro="">
      <xdr:nvGraphicFramePr>
        <xdr:cNvPr id="5" name="Grafiek 2">
          <a:extLst>
            <a:ext uri="{FF2B5EF4-FFF2-40B4-BE49-F238E27FC236}">
              <a16:creationId xmlns:a16="http://schemas.microsoft.com/office/drawing/2014/main" id="{D8C89052-D769-47C3-9D1A-89937B4A8C23}"/>
            </a:ext>
            <a:ext uri="{147F2762-F138-4A5C-976F-8EAC2B608ADB}">
              <a16:predDERef xmlns:a16="http://schemas.microsoft.com/office/drawing/2014/main" pred="{F117D283-9748-4FC0-AF68-CF4F7E7827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katrien_vandepitte_hogent_be/Documents/PulseBake/Resultaten/figuurWaterfootpri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ad2 (3)"/>
      <sheetName val="GWPlokaal_globaal"/>
      <sheetName val="Blad3"/>
      <sheetName val="Blad2 (2)"/>
      <sheetName val="Blad1"/>
      <sheetName val="Blad2"/>
    </sheetNames>
    <sheetDataSet>
      <sheetData sheetId="0"/>
      <sheetData sheetId="1"/>
      <sheetData sheetId="2"/>
      <sheetData sheetId="3"/>
      <sheetData sheetId="4">
        <row r="2">
          <cell r="B2" t="str">
            <v>Green</v>
          </cell>
          <cell r="C2" t="str">
            <v>Blue</v>
          </cell>
          <cell r="D2" t="str">
            <v>Grey</v>
          </cell>
          <cell r="G2" t="str">
            <v>Green</v>
          </cell>
          <cell r="H2" t="str">
            <v>Blue</v>
          </cell>
          <cell r="I2" t="str">
            <v>Grey</v>
          </cell>
        </row>
        <row r="3">
          <cell r="A3" t="str">
            <v>kikkererwten</v>
          </cell>
          <cell r="B3">
            <v>2972</v>
          </cell>
          <cell r="C3">
            <v>224</v>
          </cell>
          <cell r="D3">
            <v>981</v>
          </cell>
          <cell r="F3" t="str">
            <v>kikkererwten</v>
          </cell>
          <cell r="G3">
            <v>3030</v>
          </cell>
          <cell r="H3">
            <v>45</v>
          </cell>
          <cell r="I3">
            <v>0</v>
          </cell>
        </row>
        <row r="4">
          <cell r="A4" t="str">
            <v>droge bonen</v>
          </cell>
          <cell r="B4">
            <v>3945</v>
          </cell>
          <cell r="C4">
            <v>125</v>
          </cell>
          <cell r="D4">
            <v>938</v>
          </cell>
          <cell r="F4" t="str">
            <v>droogbonen</v>
          </cell>
          <cell r="G4">
            <v>1957</v>
          </cell>
          <cell r="H4">
            <v>215</v>
          </cell>
          <cell r="I4">
            <v>0</v>
          </cell>
        </row>
        <row r="5">
          <cell r="A5" t="str">
            <v>droge erwten</v>
          </cell>
          <cell r="B5">
            <v>1453</v>
          </cell>
          <cell r="C5">
            <v>33</v>
          </cell>
          <cell r="D5">
            <v>493</v>
          </cell>
          <cell r="F5" t="str">
            <v>droge erwten</v>
          </cell>
          <cell r="G5">
            <v>488</v>
          </cell>
          <cell r="H5">
            <v>26</v>
          </cell>
          <cell r="I5">
            <v>0</v>
          </cell>
        </row>
        <row r="6">
          <cell r="A6" t="str">
            <v>linzen</v>
          </cell>
          <cell r="B6">
            <v>4324</v>
          </cell>
          <cell r="C6">
            <v>489</v>
          </cell>
          <cell r="D6">
            <v>1060</v>
          </cell>
          <cell r="F6" t="str">
            <v>linzen</v>
          </cell>
          <cell r="G6">
            <v>2229</v>
          </cell>
          <cell r="H6">
            <v>157</v>
          </cell>
          <cell r="I6">
            <v>0</v>
          </cell>
        </row>
        <row r="7">
          <cell r="A7" t="str">
            <v>veldbonen</v>
          </cell>
          <cell r="B7">
            <v>1317</v>
          </cell>
          <cell r="C7">
            <v>205</v>
          </cell>
          <cell r="D7">
            <v>496</v>
          </cell>
          <cell r="F7" t="str">
            <v>veldbonen</v>
          </cell>
          <cell r="G7">
            <v>444</v>
          </cell>
          <cell r="H7">
            <v>28</v>
          </cell>
          <cell r="I7">
            <v>0</v>
          </cell>
        </row>
        <row r="8">
          <cell r="A8" t="str">
            <v>sojabonen</v>
          </cell>
          <cell r="B8">
            <v>2037</v>
          </cell>
          <cell r="C8">
            <v>70</v>
          </cell>
          <cell r="D8">
            <v>36</v>
          </cell>
          <cell r="F8" t="str">
            <v>sojabonen</v>
          </cell>
          <cell r="G8">
            <v>1499</v>
          </cell>
          <cell r="H8">
            <v>447</v>
          </cell>
          <cell r="I8">
            <v>244</v>
          </cell>
        </row>
        <row r="9">
          <cell r="A9" t="str">
            <v>tarwe</v>
          </cell>
          <cell r="B9">
            <v>1277</v>
          </cell>
          <cell r="C9">
            <v>342</v>
          </cell>
          <cell r="D9">
            <v>207</v>
          </cell>
          <cell r="F9" t="str">
            <v>tarwe</v>
          </cell>
          <cell r="G9">
            <v>511</v>
          </cell>
          <cell r="H9">
            <v>1</v>
          </cell>
          <cell r="I9">
            <v>5</v>
          </cell>
        </row>
      </sheetData>
      <sheetData sheetId="5"/>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oedingswaardetabel.nl/" TargetMode="External"/><Relationship Id="rId1" Type="http://schemas.openxmlformats.org/officeDocument/2006/relationships/hyperlink" Target="https://www.nubel.b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statbel.fgov.be/nl/themas/landbouw-visserij/land-en-tuinbouwbedrijven" TargetMode="External"/><Relationship Id="rId2" Type="http://schemas.openxmlformats.org/officeDocument/2006/relationships/hyperlink" Target="https://eostrace.be/traces/trace-van-peulvruchten" TargetMode="External"/><Relationship Id="rId1" Type="http://schemas.openxmlformats.org/officeDocument/2006/relationships/hyperlink" Target="https://www.iucn.nl/app/uploads/2022/10/Factsheet-Fababeans_IUCN-NL-2022_Guide-for-value-chain-management-in-the-protein-transition.pdf" TargetMode="External"/><Relationship Id="rId4" Type="http://schemas.openxmlformats.org/officeDocument/2006/relationships/hyperlink" Target="https://oec.world/e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ourworldindata.org/environmental-impacts-of-food" TargetMode="External"/><Relationship Id="rId13" Type="http://schemas.openxmlformats.org/officeDocument/2006/relationships/printerSettings" Target="../printerSettings/printerSettings2.bin"/><Relationship Id="rId3" Type="http://schemas.openxmlformats.org/officeDocument/2006/relationships/hyperlink" Target="https://ourworldindata.org/environmental-impacts-of-food" TargetMode="External"/><Relationship Id="rId7" Type="http://schemas.openxmlformats.org/officeDocument/2006/relationships/hyperlink" Target="https://apps.carboncloud.com/climatehub/agricultural-reports/benchmarks/ff3754a9-5430-4e7f-9397-8529e3e1a951" TargetMode="External"/><Relationship Id="rId12" Type="http://schemas.openxmlformats.org/officeDocument/2006/relationships/hyperlink" Target="https://ourworldindata.org/environmental-impacts-of-food" TargetMode="External"/><Relationship Id="rId2" Type="http://schemas.openxmlformats.org/officeDocument/2006/relationships/hyperlink" Target="https://doc.agribalyse.fr/documentation/acces-donnees" TargetMode="External"/><Relationship Id="rId1" Type="http://schemas.openxmlformats.org/officeDocument/2006/relationships/hyperlink" Target="https://apps.carboncloud.com/climatehub/agricultural-report" TargetMode="External"/><Relationship Id="rId6" Type="http://schemas.openxmlformats.org/officeDocument/2006/relationships/hyperlink" Target="https://apps.carboncloud.com/climatehub/agricultural-reports/benchmarks/30d83e26-ba44-453f-b18f-82f2efd18165" TargetMode="External"/><Relationship Id="rId11" Type="http://schemas.openxmlformats.org/officeDocument/2006/relationships/hyperlink" Target="https://ourworldindata.org/environmental-impacts-of-food" TargetMode="External"/><Relationship Id="rId5" Type="http://schemas.openxmlformats.org/officeDocument/2006/relationships/hyperlink" Target="https://apps.carboncloud.com/climatehub/agricultural-reports/benchmarks/05456765-ec76-4f48-abc5-f449b425f396" TargetMode="External"/><Relationship Id="rId15" Type="http://schemas.openxmlformats.org/officeDocument/2006/relationships/comments" Target="../comments1.xml"/><Relationship Id="rId10" Type="http://schemas.openxmlformats.org/officeDocument/2006/relationships/hyperlink" Target="https://ourworldindata.org/environmental-impacts-of-food" TargetMode="External"/><Relationship Id="rId4" Type="http://schemas.openxmlformats.org/officeDocument/2006/relationships/hyperlink" Target="http://www.fao.org/faostat/en/" TargetMode="External"/><Relationship Id="rId9" Type="http://schemas.openxmlformats.org/officeDocument/2006/relationships/hyperlink" Target="https://ourworldindata.org/environmental-impacts-of-food" TargetMode="External"/><Relationship Id="rId1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production.wfp.fabriquehq.nl/en/resources/publications/water-footprint-assessment-manual-global-standard/" TargetMode="External"/><Relationship Id="rId1" Type="http://schemas.openxmlformats.org/officeDocument/2006/relationships/hyperlink" Target="https://www.waterfootprint.org/media/downloads/Report47-WaterFootprintCrops-Vol2.pdf" TargetMode="Externa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hyperlink" Target="http://www.fao.org/faostat/en/" TargetMode="External"/><Relationship Id="rId1" Type="http://schemas.openxmlformats.org/officeDocument/2006/relationships/hyperlink" Target="https://ourworldindata.org/environmental-impacts-of-food"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doc.agribalyse.fr/documentation/acces-donnee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hyperlink" Target="https://www.engineeringtoolbox.com/specific-heat-capacity-food-d_29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A44E2-9B51-44FD-B5EF-C7C7E17CACC3}">
  <dimension ref="A1:J54"/>
  <sheetViews>
    <sheetView zoomScale="108" workbookViewId="0">
      <selection activeCell="A121" sqref="A121"/>
    </sheetView>
  </sheetViews>
  <sheetFormatPr defaultRowHeight="14.5" x14ac:dyDescent="0.35"/>
  <cols>
    <col min="1" max="1" width="37.90625" customWidth="1"/>
    <col min="2" max="2" width="33.453125" style="6" bestFit="1" customWidth="1"/>
    <col min="3" max="3" width="22.81640625" bestFit="1" customWidth="1"/>
    <col min="4" max="4" width="22" bestFit="1" customWidth="1"/>
    <col min="5" max="5" width="33.453125" bestFit="1" customWidth="1"/>
    <col min="6" max="6" width="22.81640625" bestFit="1" customWidth="1"/>
    <col min="7" max="7" width="22" bestFit="1" customWidth="1"/>
    <col min="8" max="8" width="37.1796875" bestFit="1" customWidth="1"/>
    <col min="9" max="9" width="22.81640625" bestFit="1" customWidth="1"/>
    <col min="10" max="10" width="22" bestFit="1" customWidth="1"/>
  </cols>
  <sheetData>
    <row r="1" spans="1:10" ht="15" thickBot="1" x14ac:dyDescent="0.4">
      <c r="A1" s="22"/>
      <c r="B1" s="58" t="s">
        <v>0</v>
      </c>
      <c r="C1" s="59"/>
      <c r="D1" s="60"/>
      <c r="E1" s="61" t="s">
        <v>1</v>
      </c>
      <c r="F1" s="62"/>
      <c r="G1" s="63"/>
      <c r="H1" s="58" t="s">
        <v>2</v>
      </c>
      <c r="I1" s="59"/>
      <c r="J1" s="60"/>
    </row>
    <row r="2" spans="1:10" s="3" customFormat="1" ht="15" thickBot="1" x14ac:dyDescent="0.4">
      <c r="A2" s="2" t="s">
        <v>214</v>
      </c>
      <c r="B2" s="23" t="s">
        <v>213</v>
      </c>
      <c r="C2" s="21" t="s">
        <v>212</v>
      </c>
      <c r="D2" s="24" t="s">
        <v>3</v>
      </c>
      <c r="E2" s="23" t="s">
        <v>213</v>
      </c>
      <c r="F2" s="21" t="s">
        <v>212</v>
      </c>
      <c r="G2" s="24" t="s">
        <v>3</v>
      </c>
      <c r="H2" s="23" t="s">
        <v>213</v>
      </c>
      <c r="I2" s="21" t="s">
        <v>212</v>
      </c>
      <c r="J2" s="24" t="s">
        <v>3</v>
      </c>
    </row>
    <row r="3" spans="1:10" x14ac:dyDescent="0.35">
      <c r="A3" s="3" t="s">
        <v>215</v>
      </c>
      <c r="B3" s="19">
        <v>0.37</v>
      </c>
      <c r="C3" s="45">
        <v>3075</v>
      </c>
      <c r="D3" s="18">
        <v>4.17</v>
      </c>
      <c r="E3" s="19">
        <f t="shared" ref="E3:E11" si="0">B3/$B27*100</f>
        <v>1.8781725888324874</v>
      </c>
      <c r="F3" s="20">
        <f t="shared" ref="F3:F11" si="1">C3/$B27*100</f>
        <v>15609.137055837564</v>
      </c>
      <c r="G3" s="18">
        <f t="shared" ref="G3:G11" si="2">D3/$B27*100</f>
        <v>21.167512690355331</v>
      </c>
      <c r="H3" s="19">
        <f>B3/0.88</f>
        <v>0.42045454545454547</v>
      </c>
      <c r="I3" s="20">
        <f>C3/0.85</f>
        <v>3617.6470588235297</v>
      </c>
      <c r="J3" s="18">
        <f>D3/0.85</f>
        <v>4.9058823529411768</v>
      </c>
    </row>
    <row r="4" spans="1:10" x14ac:dyDescent="0.35">
      <c r="A4" s="3" t="s">
        <v>216</v>
      </c>
      <c r="B4" s="11">
        <v>0.34</v>
      </c>
      <c r="C4" s="6">
        <v>2172</v>
      </c>
      <c r="D4" s="13">
        <v>5.24</v>
      </c>
      <c r="E4" s="11">
        <f t="shared" si="0"/>
        <v>1.6346153846153848</v>
      </c>
      <c r="F4" s="14">
        <f t="shared" si="1"/>
        <v>10442.307692307691</v>
      </c>
      <c r="G4" s="13">
        <f t="shared" si="2"/>
        <v>25.192307692307693</v>
      </c>
      <c r="H4" s="11">
        <f>B4/0.88</f>
        <v>0.38636363636363641</v>
      </c>
      <c r="I4" s="14">
        <f t="shared" ref="I4:I8" si="3">C4/0.85</f>
        <v>2555.294117647059</v>
      </c>
      <c r="J4" s="13">
        <f t="shared" ref="J4:J8" si="4">D4/0.85</f>
        <v>6.1647058823529415</v>
      </c>
    </row>
    <row r="5" spans="1:10" x14ac:dyDescent="0.35">
      <c r="A5" s="3" t="s">
        <v>5</v>
      </c>
      <c r="B5" s="11">
        <v>0.28999999999999998</v>
      </c>
      <c r="C5" s="6">
        <v>514</v>
      </c>
      <c r="D5" s="13">
        <v>3.0674846625766872</v>
      </c>
      <c r="E5" s="11">
        <f t="shared" si="0"/>
        <v>1.3679245283018866</v>
      </c>
      <c r="F5" s="14">
        <f t="shared" si="1"/>
        <v>2424.5283018867926</v>
      </c>
      <c r="G5" s="13">
        <f t="shared" si="2"/>
        <v>14.469267276305128</v>
      </c>
      <c r="H5" s="11">
        <f>B5/0.88</f>
        <v>0.32954545454545453</v>
      </c>
      <c r="I5" s="14">
        <f t="shared" si="3"/>
        <v>604.70588235294122</v>
      </c>
      <c r="J5" s="13">
        <f t="shared" si="4"/>
        <v>3.6088054853843379</v>
      </c>
    </row>
    <row r="6" spans="1:10" x14ac:dyDescent="0.35">
      <c r="A6" s="3" t="s">
        <v>6</v>
      </c>
      <c r="B6" s="11">
        <v>0.73</v>
      </c>
      <c r="C6" s="6">
        <v>2386</v>
      </c>
      <c r="D6" s="13">
        <v>7.5757575757575752</v>
      </c>
      <c r="E6" s="11">
        <f t="shared" si="0"/>
        <v>3.0416666666666665</v>
      </c>
      <c r="F6" s="14">
        <f t="shared" si="1"/>
        <v>9941.6666666666679</v>
      </c>
      <c r="G6" s="13">
        <f t="shared" si="2"/>
        <v>31.565656565656564</v>
      </c>
      <c r="H6" s="11">
        <f>B6/0.88</f>
        <v>0.82954545454545447</v>
      </c>
      <c r="I6" s="14">
        <f t="shared" si="3"/>
        <v>2807.0588235294117</v>
      </c>
      <c r="J6" s="13">
        <f t="shared" si="4"/>
        <v>8.9126559714795004</v>
      </c>
    </row>
    <row r="7" spans="1:10" x14ac:dyDescent="0.35">
      <c r="A7" s="3" t="s">
        <v>7</v>
      </c>
      <c r="B7" s="11">
        <v>0.43</v>
      </c>
      <c r="C7" s="6">
        <v>472</v>
      </c>
      <c r="D7" s="13">
        <v>4.048582995951417</v>
      </c>
      <c r="E7" s="11">
        <f t="shared" si="0"/>
        <v>1.72</v>
      </c>
      <c r="F7" s="14">
        <f t="shared" si="1"/>
        <v>1888</v>
      </c>
      <c r="G7" s="13">
        <f t="shared" si="2"/>
        <v>16.194331983805668</v>
      </c>
      <c r="H7" s="11">
        <f>B7/0.88</f>
        <v>0.48863636363636365</v>
      </c>
      <c r="I7" s="14">
        <f t="shared" si="3"/>
        <v>555.29411764705878</v>
      </c>
      <c r="J7" s="13">
        <f t="shared" si="4"/>
        <v>4.7630388187663728</v>
      </c>
    </row>
    <row r="8" spans="1:10" x14ac:dyDescent="0.35">
      <c r="A8" s="3" t="s">
        <v>8</v>
      </c>
      <c r="B8" s="11">
        <v>0.38</v>
      </c>
      <c r="C8" s="6">
        <v>2190</v>
      </c>
      <c r="D8" s="13">
        <v>3.90625</v>
      </c>
      <c r="E8" s="11">
        <f t="shared" si="0"/>
        <v>1.0555555555555556</v>
      </c>
      <c r="F8" s="14">
        <f t="shared" si="1"/>
        <v>6083.3333333333339</v>
      </c>
      <c r="G8" s="13">
        <f t="shared" si="2"/>
        <v>10.850694444444445</v>
      </c>
      <c r="H8" s="11">
        <f>B8/0.85</f>
        <v>0.44705882352941179</v>
      </c>
      <c r="I8" s="14">
        <f t="shared" si="3"/>
        <v>2576.4705882352941</v>
      </c>
      <c r="J8" s="13">
        <f t="shared" si="4"/>
        <v>4.5955882352941178</v>
      </c>
    </row>
    <row r="9" spans="1:10" x14ac:dyDescent="0.35">
      <c r="A9" s="3" t="s">
        <v>9</v>
      </c>
      <c r="B9" s="11">
        <v>0.43</v>
      </c>
      <c r="C9" s="6">
        <v>517</v>
      </c>
      <c r="D9" s="13">
        <v>1.4836795252225519</v>
      </c>
      <c r="E9" s="11">
        <f t="shared" si="0"/>
        <v>3.467741935483871</v>
      </c>
      <c r="F9" s="14">
        <f t="shared" si="1"/>
        <v>4169.354838709678</v>
      </c>
      <c r="G9" s="13">
        <f t="shared" si="2"/>
        <v>11.965157461472192</v>
      </c>
      <c r="H9" s="11">
        <f>B9/0.89</f>
        <v>0.4831460674157303</v>
      </c>
      <c r="I9" s="14">
        <f>C9/0.89</f>
        <v>580.89887640449433</v>
      </c>
      <c r="J9" s="13">
        <f>D9/0.89</f>
        <v>1.6670556463174739</v>
      </c>
    </row>
    <row r="10" spans="1:10" x14ac:dyDescent="0.35">
      <c r="A10" s="3" t="s">
        <v>10</v>
      </c>
      <c r="B10" s="11">
        <v>2.23</v>
      </c>
      <c r="C10" s="6">
        <v>569</v>
      </c>
      <c r="D10" s="51">
        <v>6.27</v>
      </c>
      <c r="E10" s="11">
        <f t="shared" si="0"/>
        <v>17.153846153846153</v>
      </c>
      <c r="F10" s="14">
        <f t="shared" si="1"/>
        <v>4376.9230769230762</v>
      </c>
      <c r="G10" s="13">
        <f t="shared" si="2"/>
        <v>48.230769230769226</v>
      </c>
      <c r="H10" s="11">
        <f>2.23/0.25</f>
        <v>8.92</v>
      </c>
      <c r="I10" s="14">
        <f>C10/0.25</f>
        <v>2276</v>
      </c>
      <c r="J10" s="13">
        <f>D10/0.25</f>
        <v>25.08</v>
      </c>
    </row>
    <row r="11" spans="1:10" ht="15" thickBot="1" x14ac:dyDescent="0.4">
      <c r="A11" s="3" t="s">
        <v>11</v>
      </c>
      <c r="B11" s="12">
        <v>1.1200000000000001</v>
      </c>
      <c r="C11" s="15">
        <v>1412</v>
      </c>
      <c r="D11" s="52">
        <v>8.9499999999999993</v>
      </c>
      <c r="E11" s="12">
        <f t="shared" si="0"/>
        <v>33.939393939393945</v>
      </c>
      <c r="F11" s="17">
        <f t="shared" si="1"/>
        <v>42787.878787878784</v>
      </c>
      <c r="G11" s="16">
        <f t="shared" si="2"/>
        <v>271.21212121212119</v>
      </c>
      <c r="H11" s="12">
        <f>1.12/0.13</f>
        <v>8.6153846153846168</v>
      </c>
      <c r="I11" s="17">
        <f>C11/0.13</f>
        <v>10861.538461538461</v>
      </c>
      <c r="J11" s="16">
        <f>D11/0.13</f>
        <v>68.84615384615384</v>
      </c>
    </row>
    <row r="12" spans="1:10" x14ac:dyDescent="0.35">
      <c r="A12" s="2" t="s">
        <v>12</v>
      </c>
    </row>
    <row r="13" spans="1:10" x14ac:dyDescent="0.35">
      <c r="A13" s="2"/>
    </row>
    <row r="14" spans="1:10" x14ac:dyDescent="0.35">
      <c r="A14" s="3" t="s">
        <v>13</v>
      </c>
      <c r="B14" s="7">
        <v>0.02</v>
      </c>
    </row>
    <row r="15" spans="1:10" x14ac:dyDescent="0.35">
      <c r="A15" s="3" t="s">
        <v>14</v>
      </c>
      <c r="B15" s="7" t="s">
        <v>15</v>
      </c>
    </row>
    <row r="16" spans="1:10" x14ac:dyDescent="0.35">
      <c r="A16" s="3" t="s">
        <v>16</v>
      </c>
      <c r="B16" s="7" t="s">
        <v>17</v>
      </c>
    </row>
    <row r="17" spans="1:3" x14ac:dyDescent="0.35">
      <c r="A17" s="3" t="s">
        <v>18</v>
      </c>
      <c r="B17" s="7">
        <v>0.06</v>
      </c>
    </row>
    <row r="18" spans="1:3" x14ac:dyDescent="0.35">
      <c r="A18" s="3"/>
      <c r="B18" s="7"/>
    </row>
    <row r="19" spans="1:3" x14ac:dyDescent="0.35">
      <c r="A19" s="3" t="s">
        <v>19</v>
      </c>
      <c r="B19" s="7">
        <v>0.08</v>
      </c>
    </row>
    <row r="20" spans="1:3" x14ac:dyDescent="0.35">
      <c r="A20" s="3" t="s">
        <v>20</v>
      </c>
      <c r="B20" s="7">
        <v>0.1</v>
      </c>
    </row>
    <row r="21" spans="1:3" x14ac:dyDescent="0.35">
      <c r="A21" s="3" t="s">
        <v>21</v>
      </c>
      <c r="B21" s="7" t="s">
        <v>22</v>
      </c>
      <c r="C21" t="s">
        <v>23</v>
      </c>
    </row>
    <row r="22" spans="1:3" ht="16" customHeight="1" x14ac:dyDescent="0.35"/>
    <row r="26" spans="1:3" x14ac:dyDescent="0.35">
      <c r="B26" s="7" t="s">
        <v>24</v>
      </c>
    </row>
    <row r="27" spans="1:3" x14ac:dyDescent="0.35">
      <c r="A27" s="3" t="s">
        <v>4</v>
      </c>
      <c r="B27" s="54">
        <v>19.7</v>
      </c>
    </row>
    <row r="28" spans="1:3" x14ac:dyDescent="0.35">
      <c r="A28" s="3" t="s">
        <v>187</v>
      </c>
      <c r="B28" s="54">
        <v>20.8</v>
      </c>
    </row>
    <row r="29" spans="1:3" x14ac:dyDescent="0.35">
      <c r="A29" s="3" t="s">
        <v>5</v>
      </c>
      <c r="B29" s="54">
        <v>21.2</v>
      </c>
    </row>
    <row r="30" spans="1:3" x14ac:dyDescent="0.35">
      <c r="A30" s="3" t="s">
        <v>6</v>
      </c>
      <c r="B30" s="54">
        <v>24</v>
      </c>
    </row>
    <row r="31" spans="1:3" x14ac:dyDescent="0.35">
      <c r="A31" s="3" t="s">
        <v>7</v>
      </c>
      <c r="B31" s="54">
        <v>25</v>
      </c>
    </row>
    <row r="32" spans="1:3" x14ac:dyDescent="0.35">
      <c r="A32" s="3" t="s">
        <v>8</v>
      </c>
      <c r="B32" s="54">
        <v>36</v>
      </c>
    </row>
    <row r="33" spans="1:3" x14ac:dyDescent="0.35">
      <c r="A33" s="3" t="s">
        <v>9</v>
      </c>
      <c r="B33" s="54">
        <v>12.4</v>
      </c>
    </row>
    <row r="34" spans="1:3" x14ac:dyDescent="0.35">
      <c r="A34" s="3" t="s">
        <v>25</v>
      </c>
      <c r="B34" s="8">
        <v>13</v>
      </c>
    </row>
    <row r="35" spans="1:3" x14ac:dyDescent="0.35">
      <c r="A35" s="3" t="s">
        <v>11</v>
      </c>
      <c r="B35" s="54">
        <v>3.3</v>
      </c>
    </row>
    <row r="40" spans="1:3" x14ac:dyDescent="0.35">
      <c r="B40" s="7" t="s">
        <v>188</v>
      </c>
      <c r="C40" s="2"/>
    </row>
    <row r="41" spans="1:3" x14ac:dyDescent="0.35">
      <c r="A41" s="3" t="s">
        <v>26</v>
      </c>
      <c r="B41" s="55">
        <v>88</v>
      </c>
      <c r="C41" s="56"/>
    </row>
    <row r="42" spans="1:3" x14ac:dyDescent="0.35">
      <c r="A42" s="3" t="s">
        <v>27</v>
      </c>
      <c r="B42" s="55">
        <v>89</v>
      </c>
      <c r="C42" s="56"/>
    </row>
    <row r="43" spans="1:3" x14ac:dyDescent="0.35">
      <c r="A43" s="3" t="s">
        <v>25</v>
      </c>
      <c r="B43" s="55">
        <v>25</v>
      </c>
      <c r="C43" s="56"/>
    </row>
    <row r="44" spans="1:3" x14ac:dyDescent="0.35">
      <c r="A44" s="3" t="s">
        <v>11</v>
      </c>
      <c r="B44" s="55">
        <v>13</v>
      </c>
      <c r="C44" s="56"/>
    </row>
    <row r="48" spans="1:3" x14ac:dyDescent="0.35">
      <c r="A48" t="s">
        <v>28</v>
      </c>
    </row>
    <row r="49" spans="1:1" x14ac:dyDescent="0.35">
      <c r="A49" s="1" t="s">
        <v>29</v>
      </c>
    </row>
    <row r="50" spans="1:1" x14ac:dyDescent="0.35">
      <c r="A50" t="s">
        <v>30</v>
      </c>
    </row>
    <row r="51" spans="1:1" x14ac:dyDescent="0.35">
      <c r="A51" s="1" t="s">
        <v>31</v>
      </c>
    </row>
    <row r="52" spans="1:1" x14ac:dyDescent="0.35">
      <c r="A52" t="s">
        <v>32</v>
      </c>
    </row>
    <row r="53" spans="1:1" x14ac:dyDescent="0.35">
      <c r="A53" t="s">
        <v>33</v>
      </c>
    </row>
    <row r="54" spans="1:1" x14ac:dyDescent="0.35">
      <c r="A54" t="s">
        <v>217</v>
      </c>
    </row>
  </sheetData>
  <mergeCells count="3">
    <mergeCell ref="B1:D1"/>
    <mergeCell ref="E1:G1"/>
    <mergeCell ref="H1:J1"/>
  </mergeCells>
  <conditionalFormatting sqref="B3:B11">
    <cfRule type="colorScale" priority="78">
      <colorScale>
        <cfvo type="min"/>
        <cfvo type="max"/>
        <color theme="5" tint="0.79998168889431442"/>
        <color theme="5" tint="0.59999389629810485"/>
      </colorScale>
    </cfRule>
    <cfRule type="colorScale" priority="79">
      <colorScale>
        <cfvo type="min"/>
        <cfvo type="max"/>
        <color theme="5" tint="0.79998168889431442"/>
        <color theme="5" tint="0.39997558519241921"/>
      </colorScale>
    </cfRule>
    <cfRule type="colorScale" priority="80">
      <colorScale>
        <cfvo type="min"/>
        <cfvo type="max"/>
        <color theme="7" tint="0.59999389629810485"/>
        <color theme="5" tint="0.39997558519241921"/>
      </colorScale>
    </cfRule>
    <cfRule type="colorScale" priority="81">
      <colorScale>
        <cfvo type="min"/>
        <cfvo type="max"/>
        <color theme="5" tint="0.39997558519241921"/>
        <color rgb="FFFFEF9C"/>
      </colorScale>
    </cfRule>
    <cfRule type="colorScale" priority="82">
      <colorScale>
        <cfvo type="min"/>
        <cfvo type="max"/>
        <color theme="7" tint="0.79998168889431442"/>
        <color theme="5"/>
      </colorScale>
    </cfRule>
    <cfRule type="colorScale" priority="83">
      <colorScale>
        <cfvo type="min"/>
        <cfvo type="max"/>
        <color rgb="FFFF7128"/>
        <color rgb="FFFFEF9C"/>
      </colorScale>
    </cfRule>
  </conditionalFormatting>
  <conditionalFormatting sqref="C3:C11">
    <cfRule type="colorScale" priority="90">
      <colorScale>
        <cfvo type="min"/>
        <cfvo type="max"/>
        <color theme="4" tint="0.79998168889431442"/>
        <color theme="4" tint="0.39997558519241921"/>
      </colorScale>
    </cfRule>
  </conditionalFormatting>
  <conditionalFormatting sqref="D3:D11">
    <cfRule type="colorScale" priority="92">
      <colorScale>
        <cfvo type="min"/>
        <cfvo type="max"/>
        <color theme="9" tint="0.79998168889431442"/>
        <color theme="9" tint="0.59999389629810485"/>
      </colorScale>
    </cfRule>
  </conditionalFormatting>
  <conditionalFormatting sqref="E3:E11">
    <cfRule type="colorScale" priority="94">
      <colorScale>
        <cfvo type="min"/>
        <cfvo type="max"/>
        <color theme="5" tint="0.79998168889431442"/>
        <color theme="5" tint="0.59999389629810485"/>
      </colorScale>
    </cfRule>
    <cfRule type="colorScale" priority="95">
      <colorScale>
        <cfvo type="min"/>
        <cfvo type="max"/>
        <color theme="5" tint="0.79998168889431442"/>
        <color theme="5" tint="0.39997558519241921"/>
      </colorScale>
    </cfRule>
    <cfRule type="colorScale" priority="96">
      <colorScale>
        <cfvo type="min"/>
        <cfvo type="max"/>
        <color theme="7" tint="0.59999389629810485"/>
        <color theme="5" tint="0.39997558519241921"/>
      </colorScale>
    </cfRule>
    <cfRule type="colorScale" priority="97">
      <colorScale>
        <cfvo type="min"/>
        <cfvo type="max"/>
        <color theme="5" tint="0.39997558519241921"/>
        <color rgb="FFFFEF9C"/>
      </colorScale>
    </cfRule>
    <cfRule type="colorScale" priority="98">
      <colorScale>
        <cfvo type="min"/>
        <cfvo type="max"/>
        <color theme="7" tint="0.79998168889431442"/>
        <color theme="5"/>
      </colorScale>
    </cfRule>
    <cfRule type="colorScale" priority="99">
      <colorScale>
        <cfvo type="min"/>
        <cfvo type="max"/>
        <color rgb="FFFF7128"/>
        <color rgb="FFFFEF9C"/>
      </colorScale>
    </cfRule>
  </conditionalFormatting>
  <conditionalFormatting sqref="F3:F11">
    <cfRule type="colorScale" priority="106">
      <colorScale>
        <cfvo type="min"/>
        <cfvo type="max"/>
        <color theme="4" tint="0.79998168889431442"/>
        <color theme="4" tint="0.39997558519241921"/>
      </colorScale>
    </cfRule>
  </conditionalFormatting>
  <conditionalFormatting sqref="G3:G11">
    <cfRule type="colorScale" priority="108">
      <colorScale>
        <cfvo type="min"/>
        <cfvo type="max"/>
        <color theme="9" tint="0.79998168889431442"/>
        <color theme="9" tint="0.59999389629810485"/>
      </colorScale>
    </cfRule>
  </conditionalFormatting>
  <conditionalFormatting sqref="H3:H11">
    <cfRule type="colorScale" priority="28">
      <colorScale>
        <cfvo type="min"/>
        <cfvo type="max"/>
        <color theme="5" tint="0.79998168889431442"/>
        <color theme="5" tint="0.59999389629810485"/>
      </colorScale>
    </cfRule>
    <cfRule type="colorScale" priority="29">
      <colorScale>
        <cfvo type="min"/>
        <cfvo type="max"/>
        <color theme="5" tint="0.79998168889431442"/>
        <color theme="5" tint="0.39997558519241921"/>
      </colorScale>
    </cfRule>
    <cfRule type="colorScale" priority="30">
      <colorScale>
        <cfvo type="min"/>
        <cfvo type="max"/>
        <color theme="7" tint="0.59999389629810485"/>
        <color theme="5" tint="0.39997558519241921"/>
      </colorScale>
    </cfRule>
    <cfRule type="colorScale" priority="31">
      <colorScale>
        <cfvo type="min"/>
        <cfvo type="max"/>
        <color theme="5" tint="0.39997558519241921"/>
        <color rgb="FFFFEF9C"/>
      </colorScale>
    </cfRule>
    <cfRule type="colorScale" priority="32">
      <colorScale>
        <cfvo type="min"/>
        <cfvo type="max"/>
        <color theme="7" tint="0.79998168889431442"/>
        <color theme="5"/>
      </colorScale>
    </cfRule>
    <cfRule type="colorScale" priority="33">
      <colorScale>
        <cfvo type="min"/>
        <cfvo type="max"/>
        <color rgb="FFFF7128"/>
        <color rgb="FFFFEF9C"/>
      </colorScale>
    </cfRule>
  </conditionalFormatting>
  <conditionalFormatting sqref="I3:I11">
    <cfRule type="colorScale" priority="27">
      <colorScale>
        <cfvo type="min"/>
        <cfvo type="max"/>
        <color theme="4" tint="0.79998168889431442"/>
        <color theme="4" tint="0.39997558519241921"/>
      </colorScale>
    </cfRule>
  </conditionalFormatting>
  <conditionalFormatting sqref="J3:J11">
    <cfRule type="colorScale" priority="25">
      <colorScale>
        <cfvo type="min"/>
        <cfvo type="max"/>
        <color theme="9" tint="0.79998168889431442"/>
        <color theme="9" tint="0.59999389629810485"/>
      </colorScale>
    </cfRule>
  </conditionalFormatting>
  <hyperlinks>
    <hyperlink ref="A49" r:id="rId1" xr:uid="{80BE3380-1229-4944-A5BA-73E0DDA77C0B}"/>
    <hyperlink ref="A51" r:id="rId2" xr:uid="{AA84EAF6-065D-4C76-9696-0FB867777BC9}"/>
  </hyperlinks>
  <pageMargins left="0.7" right="0.7" top="0.75" bottom="0.75" header="0.3" footer="0.3"/>
  <pageSetup paperSize="9" orientation="portrait" horizontalDpi="4294967295" verticalDpi="4294967295"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628D9-CAD9-4D40-BA04-1B7C887F1335}">
  <dimension ref="A1:J19"/>
  <sheetViews>
    <sheetView workbookViewId="0">
      <selection activeCell="D1" sqref="D1"/>
    </sheetView>
  </sheetViews>
  <sheetFormatPr defaultRowHeight="14.5" x14ac:dyDescent="0.35"/>
  <cols>
    <col min="1" max="1" width="44.453125" bestFit="1" customWidth="1"/>
    <col min="2" max="2" width="18.1796875" customWidth="1"/>
    <col min="3" max="3" width="24.6328125" customWidth="1"/>
    <col min="4" max="4" width="69.81640625" bestFit="1" customWidth="1"/>
  </cols>
  <sheetData>
    <row r="1" spans="1:10" x14ac:dyDescent="0.35">
      <c r="A1" s="40" t="s">
        <v>34</v>
      </c>
      <c r="B1" s="42" t="s">
        <v>35</v>
      </c>
      <c r="C1" s="42" t="s">
        <v>220</v>
      </c>
      <c r="D1" s="40" t="s">
        <v>36</v>
      </c>
    </row>
    <row r="2" spans="1:10" x14ac:dyDescent="0.35">
      <c r="A2" s="41" t="s">
        <v>187</v>
      </c>
      <c r="B2" s="43" t="s">
        <v>193</v>
      </c>
      <c r="C2" s="44">
        <v>100</v>
      </c>
      <c r="D2" s="57" t="s">
        <v>198</v>
      </c>
    </row>
    <row r="3" spans="1:10" x14ac:dyDescent="0.35">
      <c r="A3" s="41" t="s">
        <v>7</v>
      </c>
      <c r="B3" s="43" t="s">
        <v>39</v>
      </c>
      <c r="C3" s="44">
        <v>1000</v>
      </c>
      <c r="D3" s="57" t="s">
        <v>40</v>
      </c>
    </row>
    <row r="4" spans="1:10" x14ac:dyDescent="0.35">
      <c r="A4" s="41" t="s">
        <v>6</v>
      </c>
      <c r="B4" s="43" t="s">
        <v>42</v>
      </c>
      <c r="C4" s="44">
        <v>0</v>
      </c>
      <c r="D4" s="57" t="s">
        <v>190</v>
      </c>
    </row>
    <row r="5" spans="1:10" x14ac:dyDescent="0.35">
      <c r="A5" s="41" t="s">
        <v>5</v>
      </c>
      <c r="B5" s="43" t="s">
        <v>39</v>
      </c>
      <c r="C5" s="44">
        <v>1000</v>
      </c>
      <c r="D5" s="57" t="s">
        <v>189</v>
      </c>
      <c r="J5" s="2"/>
    </row>
    <row r="6" spans="1:10" x14ac:dyDescent="0.35">
      <c r="A6" s="41" t="s">
        <v>4</v>
      </c>
      <c r="B6" s="43" t="s">
        <v>37</v>
      </c>
      <c r="C6" s="44" t="s">
        <v>45</v>
      </c>
      <c r="D6" s="57" t="s">
        <v>194</v>
      </c>
      <c r="J6" s="2"/>
    </row>
    <row r="7" spans="1:10" x14ac:dyDescent="0.35">
      <c r="A7" s="41" t="s">
        <v>8</v>
      </c>
      <c r="B7" s="43" t="s">
        <v>37</v>
      </c>
      <c r="C7" s="44">
        <v>100</v>
      </c>
      <c r="D7" s="41" t="s">
        <v>46</v>
      </c>
    </row>
    <row r="8" spans="1:10" ht="15.65" customHeight="1" x14ac:dyDescent="0.35">
      <c r="A8" s="41" t="s">
        <v>47</v>
      </c>
      <c r="B8" s="43" t="s">
        <v>48</v>
      </c>
      <c r="C8" s="44">
        <v>200000</v>
      </c>
      <c r="D8" s="41" t="s">
        <v>49</v>
      </c>
    </row>
    <row r="9" spans="1:10" ht="15.65" customHeight="1" x14ac:dyDescent="0.35">
      <c r="A9" s="41" t="s">
        <v>50</v>
      </c>
      <c r="B9" s="43" t="s">
        <v>39</v>
      </c>
      <c r="C9" s="43"/>
      <c r="D9" s="41" t="s">
        <v>37</v>
      </c>
    </row>
    <row r="10" spans="1:10" ht="15.65" customHeight="1" x14ac:dyDescent="0.35">
      <c r="A10" s="41" t="s">
        <v>51</v>
      </c>
      <c r="B10" s="43" t="s">
        <v>39</v>
      </c>
      <c r="C10" s="43"/>
      <c r="D10" s="41" t="s">
        <v>37</v>
      </c>
    </row>
    <row r="11" spans="1:10" x14ac:dyDescent="0.35">
      <c r="A11" t="s">
        <v>58</v>
      </c>
    </row>
    <row r="13" spans="1:10" x14ac:dyDescent="0.35">
      <c r="A13" s="3" t="s">
        <v>52</v>
      </c>
    </row>
    <row r="14" spans="1:10" x14ac:dyDescent="0.35">
      <c r="A14" s="1" t="s">
        <v>53</v>
      </c>
    </row>
    <row r="15" spans="1:10" ht="14.15" customHeight="1" x14ac:dyDescent="0.35">
      <c r="A15" s="1" t="s">
        <v>54</v>
      </c>
    </row>
    <row r="16" spans="1:10" x14ac:dyDescent="0.35">
      <c r="A16" s="1" t="s">
        <v>55</v>
      </c>
    </row>
    <row r="17" spans="1:2" x14ac:dyDescent="0.35">
      <c r="A17" t="s">
        <v>56</v>
      </c>
    </row>
    <row r="18" spans="1:2" x14ac:dyDescent="0.35">
      <c r="A18" s="1" t="s">
        <v>57</v>
      </c>
      <c r="B18" t="s">
        <v>191</v>
      </c>
    </row>
    <row r="19" spans="1:2" x14ac:dyDescent="0.35">
      <c r="A19" s="1" t="s">
        <v>192</v>
      </c>
    </row>
  </sheetData>
  <hyperlinks>
    <hyperlink ref="A15" r:id="rId1" xr:uid="{D43B5B6A-69E6-4281-9A14-E069B5156F88}"/>
    <hyperlink ref="A14" r:id="rId2" xr:uid="{D47FCA5B-97EF-4B5A-AD53-F4422188D82D}"/>
    <hyperlink ref="A16" r:id="rId3" location="figures" xr:uid="{4CB05A3D-C039-487C-80E2-77A5A3019032}"/>
    <hyperlink ref="A18" r:id="rId4" xr:uid="{ADDD0E89-28AD-4BF1-9314-06738478A37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74121-0E23-43F0-BCDF-3769FC153897}">
  <dimension ref="A1:S27"/>
  <sheetViews>
    <sheetView workbookViewId="0">
      <pane xSplit="1" ySplit="1" topLeftCell="B2" activePane="bottomRight" state="frozen"/>
      <selection pane="topRight" activeCell="B1" sqref="B1"/>
      <selection pane="bottomLeft" activeCell="A3" sqref="A3"/>
      <selection pane="bottomRight" activeCell="A11" sqref="A11"/>
    </sheetView>
  </sheetViews>
  <sheetFormatPr defaultRowHeight="14.5" x14ac:dyDescent="0.35"/>
  <cols>
    <col min="1" max="1" width="19" customWidth="1"/>
    <col min="2" max="2" width="8" bestFit="1" customWidth="1"/>
    <col min="3" max="3" width="8.1796875" customWidth="1"/>
    <col min="4" max="4" width="35.453125" bestFit="1" customWidth="1"/>
    <col min="5" max="5" width="8" bestFit="1" customWidth="1"/>
    <col min="6" max="6" width="18.1796875" bestFit="1" customWidth="1"/>
    <col min="7" max="7" width="23.54296875" bestFit="1" customWidth="1"/>
    <col min="8" max="8" width="8" bestFit="1" customWidth="1"/>
    <col min="9" max="9" width="21.81640625" bestFit="1" customWidth="1"/>
    <col min="10" max="10" width="33.1796875" bestFit="1" customWidth="1"/>
    <col min="11" max="11" width="7.1796875" bestFit="1" customWidth="1"/>
    <col min="12" max="12" width="11.81640625" bestFit="1" customWidth="1"/>
    <col min="13" max="13" width="35.81640625" bestFit="1" customWidth="1"/>
    <col min="14" max="14" width="19" bestFit="1" customWidth="1"/>
    <col min="15" max="15" width="9.81640625" customWidth="1"/>
    <col min="16" max="16" width="35.81640625" bestFit="1" customWidth="1"/>
    <col min="17" max="17" width="8" bestFit="1" customWidth="1"/>
    <col min="18" max="18" width="18.1796875" bestFit="1" customWidth="1"/>
    <col min="19" max="19" width="21.453125" bestFit="1" customWidth="1"/>
  </cols>
  <sheetData>
    <row r="1" spans="1:19" s="7" customFormat="1" x14ac:dyDescent="0.35">
      <c r="B1" s="7" t="s">
        <v>59</v>
      </c>
      <c r="C1" s="7" t="s">
        <v>60</v>
      </c>
      <c r="D1" s="7" t="s">
        <v>199</v>
      </c>
      <c r="E1" s="10" t="s">
        <v>59</v>
      </c>
      <c r="F1" s="7" t="s">
        <v>60</v>
      </c>
      <c r="G1" s="7" t="s">
        <v>61</v>
      </c>
      <c r="H1" s="7" t="s">
        <v>59</v>
      </c>
      <c r="I1" s="7" t="s">
        <v>60</v>
      </c>
      <c r="J1" s="7" t="s">
        <v>63</v>
      </c>
      <c r="K1" s="7" t="s">
        <v>59</v>
      </c>
      <c r="L1" s="7" t="s">
        <v>60</v>
      </c>
      <c r="M1" s="7" t="s">
        <v>64</v>
      </c>
      <c r="N1" s="7" t="s">
        <v>59</v>
      </c>
      <c r="O1" s="7" t="s">
        <v>60</v>
      </c>
      <c r="P1" s="7" t="s">
        <v>64</v>
      </c>
      <c r="Q1" s="10" t="s">
        <v>59</v>
      </c>
      <c r="R1" s="7" t="s">
        <v>60</v>
      </c>
      <c r="S1" s="7" t="s">
        <v>62</v>
      </c>
    </row>
    <row r="2" spans="1:19" x14ac:dyDescent="0.35">
      <c r="A2" s="3" t="s">
        <v>4</v>
      </c>
      <c r="B2" s="6" t="s">
        <v>65</v>
      </c>
      <c r="C2" s="25" t="s">
        <v>66</v>
      </c>
      <c r="D2" s="10">
        <v>0.37</v>
      </c>
      <c r="E2" s="46"/>
      <c r="F2" s="46"/>
      <c r="G2" s="46"/>
      <c r="H2" s="8" t="s">
        <v>67</v>
      </c>
      <c r="I2" s="8" t="s">
        <v>68</v>
      </c>
      <c r="J2" s="8">
        <v>0.78</v>
      </c>
      <c r="K2" s="8" t="s">
        <v>69</v>
      </c>
      <c r="L2" s="8" t="s">
        <v>70</v>
      </c>
      <c r="M2" s="10">
        <v>0.76</v>
      </c>
      <c r="N2" s="46"/>
      <c r="O2" s="48"/>
      <c r="P2" s="47"/>
      <c r="Q2" s="8" t="s">
        <v>71</v>
      </c>
      <c r="R2" s="8" t="s">
        <v>221</v>
      </c>
      <c r="S2" s="8">
        <v>0.14099999999999999</v>
      </c>
    </row>
    <row r="3" spans="1:19" x14ac:dyDescent="0.35">
      <c r="A3" s="3" t="s">
        <v>187</v>
      </c>
      <c r="B3" s="6" t="s">
        <v>65</v>
      </c>
      <c r="C3" s="25" t="s">
        <v>197</v>
      </c>
      <c r="D3" s="10">
        <v>0.34</v>
      </c>
      <c r="E3" s="46"/>
      <c r="F3" s="46"/>
      <c r="G3" s="46"/>
      <c r="H3" s="8" t="s">
        <v>71</v>
      </c>
      <c r="I3" s="8" t="s">
        <v>72</v>
      </c>
      <c r="J3" s="8">
        <v>0.5</v>
      </c>
      <c r="K3" s="8" t="s">
        <v>69</v>
      </c>
      <c r="L3" s="8" t="s">
        <v>70</v>
      </c>
      <c r="M3" s="10">
        <v>1.9</v>
      </c>
      <c r="N3" s="48"/>
      <c r="O3" s="48"/>
      <c r="P3" s="47"/>
      <c r="Q3" s="8" t="s">
        <v>71</v>
      </c>
      <c r="R3" s="8" t="s">
        <v>221</v>
      </c>
      <c r="S3" s="8">
        <v>0.125</v>
      </c>
    </row>
    <row r="4" spans="1:19" x14ac:dyDescent="0.35">
      <c r="A4" s="3" t="s">
        <v>5</v>
      </c>
      <c r="B4" s="6" t="s">
        <v>71</v>
      </c>
      <c r="C4" s="25" t="s">
        <v>74</v>
      </c>
      <c r="D4" s="10">
        <v>0.28999999999999998</v>
      </c>
      <c r="E4" s="8" t="s">
        <v>71</v>
      </c>
      <c r="F4" s="8" t="s">
        <v>75</v>
      </c>
      <c r="G4" s="8">
        <v>0.39179512999999999</v>
      </c>
      <c r="H4" s="8" t="s">
        <v>71</v>
      </c>
      <c r="I4" s="8" t="s">
        <v>72</v>
      </c>
      <c r="J4" s="8">
        <v>0.39600000000000002</v>
      </c>
      <c r="K4" s="8" t="s">
        <v>69</v>
      </c>
      <c r="L4" s="8" t="s">
        <v>70</v>
      </c>
      <c r="M4" s="10">
        <v>0.5</v>
      </c>
      <c r="N4" s="8" t="s">
        <v>69</v>
      </c>
      <c r="O4" s="25" t="s">
        <v>76</v>
      </c>
      <c r="P4" s="6">
        <v>0.98</v>
      </c>
      <c r="Q4" s="8" t="s">
        <v>71</v>
      </c>
      <c r="R4" s="8" t="s">
        <v>221</v>
      </c>
      <c r="S4" s="8">
        <v>0.124</v>
      </c>
    </row>
    <row r="5" spans="1:19" x14ac:dyDescent="0.35">
      <c r="A5" s="3" t="s">
        <v>6</v>
      </c>
      <c r="B5" s="6" t="s">
        <v>71</v>
      </c>
      <c r="C5" s="25" t="s">
        <v>74</v>
      </c>
      <c r="D5" s="10">
        <v>0.73</v>
      </c>
      <c r="E5" s="46"/>
      <c r="F5" s="46"/>
      <c r="G5" s="46"/>
      <c r="H5" s="46"/>
      <c r="I5" s="46"/>
      <c r="J5" s="46"/>
      <c r="K5" s="8" t="s">
        <v>69</v>
      </c>
      <c r="L5" s="8" t="s">
        <v>70</v>
      </c>
      <c r="M5" s="10">
        <v>0.85</v>
      </c>
      <c r="N5" s="48"/>
      <c r="O5" s="48"/>
      <c r="P5" s="47"/>
      <c r="Q5" s="8" t="s">
        <v>71</v>
      </c>
      <c r="R5" s="8" t="s">
        <v>221</v>
      </c>
      <c r="S5" s="8">
        <v>0.13</v>
      </c>
    </row>
    <row r="6" spans="1:19" x14ac:dyDescent="0.35">
      <c r="A6" s="3" t="s">
        <v>7</v>
      </c>
      <c r="B6" s="6" t="s">
        <v>71</v>
      </c>
      <c r="C6" s="25" t="s">
        <v>79</v>
      </c>
      <c r="D6" s="10">
        <v>0.43</v>
      </c>
      <c r="E6" s="8" t="s">
        <v>71</v>
      </c>
      <c r="F6" s="8" t="s">
        <v>75</v>
      </c>
      <c r="G6" s="8">
        <v>0.29595050000000001</v>
      </c>
      <c r="H6" s="8" t="s">
        <v>71</v>
      </c>
      <c r="I6" s="8" t="s">
        <v>72</v>
      </c>
      <c r="J6" s="8">
        <v>0.39600000000000002</v>
      </c>
      <c r="K6" s="8" t="s">
        <v>69</v>
      </c>
      <c r="L6" s="8" t="s">
        <v>70</v>
      </c>
      <c r="M6" s="10">
        <v>0.73</v>
      </c>
      <c r="N6" s="48"/>
      <c r="O6" s="48"/>
      <c r="P6" s="47"/>
      <c r="Q6" s="8" t="s">
        <v>71</v>
      </c>
      <c r="R6" s="8" t="s">
        <v>221</v>
      </c>
      <c r="S6" s="8">
        <v>0.125</v>
      </c>
    </row>
    <row r="7" spans="1:19" x14ac:dyDescent="0.35">
      <c r="A7" s="3" t="s">
        <v>8</v>
      </c>
      <c r="B7" s="6" t="s">
        <v>71</v>
      </c>
      <c r="C7" s="25" t="s">
        <v>80</v>
      </c>
      <c r="D7" s="10">
        <v>0.38</v>
      </c>
      <c r="E7" s="8" t="s">
        <v>71</v>
      </c>
      <c r="F7" s="8" t="s">
        <v>75</v>
      </c>
      <c r="G7" s="8">
        <v>0.46</v>
      </c>
      <c r="H7" s="46"/>
      <c r="I7" s="46"/>
      <c r="J7" s="46"/>
      <c r="K7" s="8" t="s">
        <v>69</v>
      </c>
      <c r="L7" s="8" t="s">
        <v>70</v>
      </c>
      <c r="M7" s="10">
        <v>0.79</v>
      </c>
      <c r="N7" s="48"/>
      <c r="O7" s="48"/>
      <c r="P7" s="47"/>
      <c r="Q7" s="8" t="s">
        <v>71</v>
      </c>
      <c r="R7" s="8" t="s">
        <v>221</v>
      </c>
      <c r="S7" s="8">
        <v>0.161</v>
      </c>
    </row>
    <row r="8" spans="1:19" x14ac:dyDescent="0.35">
      <c r="A8" s="3" t="s">
        <v>9</v>
      </c>
      <c r="B8" s="6" t="s">
        <v>71</v>
      </c>
      <c r="C8" s="25" t="s">
        <v>80</v>
      </c>
      <c r="D8" s="10">
        <v>0.43</v>
      </c>
      <c r="E8" s="8" t="s">
        <v>71</v>
      </c>
      <c r="F8" s="8" t="s">
        <v>75</v>
      </c>
      <c r="G8" s="8">
        <v>0.47732408999999998</v>
      </c>
      <c r="H8" s="46"/>
      <c r="I8" s="46"/>
      <c r="J8" s="46"/>
      <c r="K8" s="8" t="s">
        <v>69</v>
      </c>
      <c r="L8" s="8" t="s">
        <v>70</v>
      </c>
      <c r="M8" s="10">
        <v>0.65</v>
      </c>
      <c r="N8" s="8" t="s">
        <v>69</v>
      </c>
      <c r="O8" s="25" t="s">
        <v>76</v>
      </c>
      <c r="P8" s="6">
        <v>1.57</v>
      </c>
      <c r="Q8" s="8" t="s">
        <v>71</v>
      </c>
      <c r="R8" s="8" t="s">
        <v>221</v>
      </c>
      <c r="S8" s="8">
        <v>9.9000000000000005E-2</v>
      </c>
    </row>
    <row r="9" spans="1:19" x14ac:dyDescent="0.35">
      <c r="A9" s="3" t="s">
        <v>25</v>
      </c>
      <c r="B9" s="6" t="s">
        <v>71</v>
      </c>
      <c r="C9" s="48"/>
      <c r="D9" s="53"/>
      <c r="E9" s="8" t="s">
        <v>71</v>
      </c>
      <c r="F9" s="8" t="s">
        <v>75</v>
      </c>
      <c r="G9" s="10">
        <v>2.23</v>
      </c>
      <c r="H9" s="8" t="s">
        <v>71</v>
      </c>
      <c r="I9" s="8" t="s">
        <v>72</v>
      </c>
      <c r="J9" s="8">
        <v>3.74</v>
      </c>
      <c r="K9" s="48"/>
      <c r="L9" s="48"/>
      <c r="M9" s="48"/>
      <c r="N9" s="8" t="s">
        <v>69</v>
      </c>
      <c r="O9" s="25" t="s">
        <v>76</v>
      </c>
      <c r="P9" s="8">
        <v>4.5999999999999996</v>
      </c>
      <c r="Q9" s="8" t="s">
        <v>71</v>
      </c>
      <c r="R9" s="8" t="s">
        <v>221</v>
      </c>
      <c r="S9" s="8">
        <v>0.54600000000000004</v>
      </c>
    </row>
    <row r="10" spans="1:19" x14ac:dyDescent="0.35">
      <c r="A10" s="3" t="s">
        <v>11</v>
      </c>
      <c r="B10" s="6" t="s">
        <v>71</v>
      </c>
      <c r="C10" s="47"/>
      <c r="D10" s="47"/>
      <c r="E10" s="8" t="s">
        <v>71</v>
      </c>
      <c r="F10" s="8" t="s">
        <v>75</v>
      </c>
      <c r="G10" s="10">
        <v>1.1213550999999999</v>
      </c>
      <c r="H10" s="8" t="s">
        <v>71</v>
      </c>
      <c r="I10" s="8" t="s">
        <v>72</v>
      </c>
      <c r="J10" s="8">
        <v>1.29</v>
      </c>
      <c r="K10" s="48"/>
      <c r="L10" s="48"/>
      <c r="M10" s="48"/>
      <c r="N10" s="8" t="s">
        <v>69</v>
      </c>
      <c r="O10" s="25" t="s">
        <v>76</v>
      </c>
      <c r="P10" s="8">
        <v>3.15</v>
      </c>
      <c r="Q10" s="8" t="s">
        <v>71</v>
      </c>
      <c r="R10" s="8" t="s">
        <v>221</v>
      </c>
      <c r="S10" s="8">
        <v>1.5</v>
      </c>
    </row>
    <row r="11" spans="1:19" x14ac:dyDescent="0.35">
      <c r="B11" s="6"/>
      <c r="C11" s="6"/>
      <c r="D11" s="7"/>
      <c r="E11" s="10"/>
      <c r="F11" s="8"/>
      <c r="G11" s="8"/>
      <c r="H11" s="8"/>
      <c r="I11" s="8"/>
      <c r="J11" s="8"/>
      <c r="K11" s="8"/>
      <c r="L11" s="8"/>
      <c r="M11" s="8"/>
      <c r="N11" s="30" t="s">
        <v>81</v>
      </c>
      <c r="O11" s="25" t="s">
        <v>76</v>
      </c>
      <c r="P11" s="6">
        <v>1.79</v>
      </c>
      <c r="Q11" s="10"/>
      <c r="R11" s="8"/>
      <c r="S11" s="8"/>
    </row>
    <row r="12" spans="1:19" x14ac:dyDescent="0.35">
      <c r="B12" s="6"/>
      <c r="C12" s="6"/>
      <c r="D12" s="7"/>
      <c r="E12" s="10"/>
      <c r="F12" s="8"/>
      <c r="G12" s="8"/>
      <c r="H12" s="8"/>
      <c r="I12" s="8"/>
      <c r="J12" s="8"/>
      <c r="K12" s="8"/>
      <c r="L12" s="8"/>
      <c r="M12" s="8"/>
      <c r="N12" s="30"/>
      <c r="O12" s="25"/>
      <c r="P12" s="6"/>
      <c r="Q12" s="10"/>
      <c r="R12" s="8"/>
      <c r="S12" s="8"/>
    </row>
    <row r="13" spans="1:19" x14ac:dyDescent="0.35">
      <c r="A13" s="3" t="s">
        <v>52</v>
      </c>
    </row>
    <row r="14" spans="1:19" x14ac:dyDescent="0.35">
      <c r="A14" s="1" t="s">
        <v>82</v>
      </c>
    </row>
    <row r="15" spans="1:19" x14ac:dyDescent="0.35">
      <c r="A15" t="s">
        <v>83</v>
      </c>
    </row>
    <row r="16" spans="1:19" x14ac:dyDescent="0.35">
      <c r="A16" s="1" t="s">
        <v>84</v>
      </c>
    </row>
    <row r="17" spans="1:1" x14ac:dyDescent="0.35">
      <c r="A17" s="1" t="s">
        <v>76</v>
      </c>
    </row>
    <row r="18" spans="1:1" x14ac:dyDescent="0.35">
      <c r="A18" s="1" t="s">
        <v>85</v>
      </c>
    </row>
    <row r="19" spans="1:1" x14ac:dyDescent="0.35">
      <c r="A19" t="s">
        <v>86</v>
      </c>
    </row>
    <row r="22" spans="1:1" x14ac:dyDescent="0.35">
      <c r="A22" s="3" t="s">
        <v>87</v>
      </c>
    </row>
    <row r="23" spans="1:1" x14ac:dyDescent="0.35">
      <c r="A23" t="s">
        <v>88</v>
      </c>
    </row>
    <row r="24" spans="1:1" x14ac:dyDescent="0.35">
      <c r="A24" t="s">
        <v>89</v>
      </c>
    </row>
    <row r="25" spans="1:1" x14ac:dyDescent="0.35">
      <c r="A25" t="s">
        <v>90</v>
      </c>
    </row>
    <row r="26" spans="1:1" x14ac:dyDescent="0.35">
      <c r="A26" t="s">
        <v>91</v>
      </c>
    </row>
    <row r="27" spans="1:1" x14ac:dyDescent="0.35">
      <c r="A27" t="s">
        <v>92</v>
      </c>
    </row>
  </sheetData>
  <hyperlinks>
    <hyperlink ref="A14" r:id="rId1" xr:uid="{50F8F11D-FEDD-4455-A2C5-5484FED52DA4}"/>
    <hyperlink ref="A16" r:id="rId2" xr:uid="{AA38307C-D39B-47A1-9437-B8A32A2CB875}"/>
    <hyperlink ref="A17" r:id="rId3" xr:uid="{46825FAD-35EC-4728-A757-40B7CB409051}"/>
    <hyperlink ref="A18" r:id="rId4" location="data" xr:uid="{772C5D13-92CB-4256-9F0F-4990C2C45EBD}"/>
    <hyperlink ref="C8" r:id="rId5" xr:uid="{9494D980-29DC-4245-83C7-A00628A48C0F}"/>
    <hyperlink ref="C2" r:id="rId6" xr:uid="{23C6846F-B631-4761-BFE0-B1BAFE398D50}"/>
    <hyperlink ref="C4" r:id="rId7" xr:uid="{C1D336BA-E3E1-4F85-B234-1176B3C9CBD0}"/>
    <hyperlink ref="O9" r:id="rId8" xr:uid="{239EF5BE-1C51-47FB-998F-42E9B29B8BD1}"/>
    <hyperlink ref="O10" r:id="rId9" xr:uid="{8D2C2CEF-34B3-4684-82B8-E77B1AA7A93A}"/>
    <hyperlink ref="O4" r:id="rId10" xr:uid="{CD54EECB-48B1-49BA-9E9A-BDE59B3B2230}"/>
    <hyperlink ref="O11" r:id="rId11" xr:uid="{046D6451-F97D-4019-87A9-A56EF0E9D132}"/>
    <hyperlink ref="O8" r:id="rId12" xr:uid="{1A29F301-D45E-48E3-BC59-090E75EBF2D9}"/>
  </hyperlinks>
  <pageMargins left="0.7" right="0.7" top="0.75" bottom="0.75" header="0.3" footer="0.3"/>
  <pageSetup paperSize="9" orientation="portrait" horizontalDpi="4294967295" verticalDpi="4294967295"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61F9F-3FF3-4EBA-A90B-83873A394AF1}">
  <dimension ref="A1:P24"/>
  <sheetViews>
    <sheetView workbookViewId="0">
      <selection activeCell="O7" sqref="O7"/>
    </sheetView>
  </sheetViews>
  <sheetFormatPr defaultRowHeight="14.5" x14ac:dyDescent="0.35"/>
  <cols>
    <col min="1" max="1" width="28.81640625" customWidth="1"/>
    <col min="2" max="2" width="41.81640625" customWidth="1"/>
  </cols>
  <sheetData>
    <row r="1" spans="1:16" x14ac:dyDescent="0.35">
      <c r="A1" s="3" t="s">
        <v>202</v>
      </c>
      <c r="C1" s="64" t="s">
        <v>69</v>
      </c>
      <c r="D1" s="64"/>
      <c r="E1" s="64"/>
      <c r="F1" s="64"/>
      <c r="G1" s="64" t="s">
        <v>207</v>
      </c>
      <c r="H1" s="64"/>
      <c r="I1" s="64"/>
      <c r="J1" s="64"/>
      <c r="L1" s="64" t="s">
        <v>208</v>
      </c>
      <c r="M1" s="64"/>
      <c r="N1" s="64"/>
      <c r="O1" s="64"/>
    </row>
    <row r="2" spans="1:16" x14ac:dyDescent="0.35">
      <c r="A2" s="2" t="s">
        <v>210</v>
      </c>
      <c r="B2" s="2" t="s">
        <v>211</v>
      </c>
      <c r="C2" s="2" t="s">
        <v>203</v>
      </c>
      <c r="D2" s="2" t="s">
        <v>204</v>
      </c>
      <c r="E2" s="2" t="s">
        <v>205</v>
      </c>
      <c r="F2" s="2" t="s">
        <v>206</v>
      </c>
      <c r="G2" s="2" t="s">
        <v>203</v>
      </c>
      <c r="H2" s="2" t="s">
        <v>204</v>
      </c>
      <c r="I2" s="2" t="s">
        <v>205</v>
      </c>
      <c r="J2" s="2" t="s">
        <v>206</v>
      </c>
      <c r="K2" s="2" t="s">
        <v>209</v>
      </c>
      <c r="L2" s="2" t="s">
        <v>203</v>
      </c>
      <c r="M2" s="2" t="s">
        <v>204</v>
      </c>
      <c r="N2" s="2" t="s">
        <v>205</v>
      </c>
      <c r="O2" s="2" t="s">
        <v>206</v>
      </c>
      <c r="P2" s="2" t="s">
        <v>209</v>
      </c>
    </row>
    <row r="3" spans="1:16" x14ac:dyDescent="0.35">
      <c r="A3" s="3" t="s">
        <v>4</v>
      </c>
      <c r="B3" s="36">
        <v>191</v>
      </c>
      <c r="C3" s="37">
        <v>2972</v>
      </c>
      <c r="D3" s="38">
        <v>224</v>
      </c>
      <c r="E3" s="39">
        <v>981</v>
      </c>
      <c r="F3" s="3">
        <f>SUM(C3:E3)</f>
        <v>4177</v>
      </c>
      <c r="G3" s="37">
        <v>3030</v>
      </c>
      <c r="H3" s="38">
        <v>45</v>
      </c>
      <c r="I3" s="39">
        <v>0</v>
      </c>
      <c r="J3" s="3">
        <f>SUM(G3:I3)</f>
        <v>3075</v>
      </c>
      <c r="K3" t="s">
        <v>219</v>
      </c>
    </row>
    <row r="4" spans="1:16" x14ac:dyDescent="0.35">
      <c r="A4" s="3" t="s">
        <v>187</v>
      </c>
      <c r="B4" s="36">
        <v>176</v>
      </c>
      <c r="C4" s="37">
        <v>3945</v>
      </c>
      <c r="D4" s="38">
        <v>125</v>
      </c>
      <c r="E4" s="39">
        <v>938</v>
      </c>
      <c r="F4" s="3">
        <f t="shared" ref="F4:F11" si="0">SUM(C4:E4)</f>
        <v>5008</v>
      </c>
      <c r="G4" s="37">
        <v>1957</v>
      </c>
      <c r="H4" s="38">
        <v>215</v>
      </c>
      <c r="I4" s="39">
        <v>0</v>
      </c>
      <c r="J4">
        <f t="shared" ref="J4" si="1">SUM(G4:I4)</f>
        <v>2172</v>
      </c>
      <c r="K4" t="s">
        <v>195</v>
      </c>
    </row>
    <row r="5" spans="1:16" x14ac:dyDescent="0.35">
      <c r="A5" s="3" t="s">
        <v>5</v>
      </c>
      <c r="B5" s="36">
        <v>187</v>
      </c>
      <c r="C5" s="37">
        <v>1453</v>
      </c>
      <c r="D5" s="38">
        <v>33</v>
      </c>
      <c r="E5" s="39">
        <v>493</v>
      </c>
      <c r="F5" s="3">
        <f t="shared" si="0"/>
        <v>1979</v>
      </c>
      <c r="G5" s="37">
        <v>488</v>
      </c>
      <c r="H5" s="38">
        <v>26</v>
      </c>
      <c r="I5" s="39">
        <v>0</v>
      </c>
      <c r="J5" s="3">
        <f>SUM(G5:I5)</f>
        <v>514</v>
      </c>
      <c r="K5" t="s">
        <v>94</v>
      </c>
    </row>
    <row r="6" spans="1:16" x14ac:dyDescent="0.35">
      <c r="A6" s="3" t="s">
        <v>6</v>
      </c>
      <c r="B6" s="36">
        <v>201</v>
      </c>
      <c r="C6" s="37">
        <v>4324</v>
      </c>
      <c r="D6" s="38">
        <v>489</v>
      </c>
      <c r="E6" s="39">
        <v>1060</v>
      </c>
      <c r="F6" s="3">
        <f t="shared" si="0"/>
        <v>5873</v>
      </c>
      <c r="G6" s="37">
        <v>2229</v>
      </c>
      <c r="H6" s="38">
        <v>157</v>
      </c>
      <c r="I6" s="39">
        <v>0</v>
      </c>
      <c r="J6" s="3">
        <f>SUM(G6:I6)</f>
        <v>2386</v>
      </c>
      <c r="K6" t="s">
        <v>94</v>
      </c>
    </row>
    <row r="7" spans="1:16" x14ac:dyDescent="0.35">
      <c r="A7" s="3" t="s">
        <v>7</v>
      </c>
      <c r="B7" s="36">
        <v>181</v>
      </c>
      <c r="C7" s="37">
        <v>1317</v>
      </c>
      <c r="D7" s="38">
        <v>205</v>
      </c>
      <c r="E7" s="39">
        <v>496</v>
      </c>
      <c r="F7" s="3">
        <f t="shared" si="0"/>
        <v>2018</v>
      </c>
      <c r="G7" s="37">
        <v>444</v>
      </c>
      <c r="H7" s="38">
        <v>28</v>
      </c>
      <c r="I7" s="39">
        <v>0</v>
      </c>
      <c r="J7" s="3">
        <f t="shared" ref="J7:J8" si="2">SUM(G7:I7)</f>
        <v>472</v>
      </c>
      <c r="K7" t="s">
        <v>94</v>
      </c>
    </row>
    <row r="8" spans="1:16" x14ac:dyDescent="0.35">
      <c r="A8" s="3" t="s">
        <v>8</v>
      </c>
      <c r="B8" t="s">
        <v>95</v>
      </c>
      <c r="C8" s="37">
        <v>2037</v>
      </c>
      <c r="D8" s="38">
        <v>70</v>
      </c>
      <c r="E8" s="39">
        <v>36</v>
      </c>
      <c r="F8" s="3">
        <f t="shared" si="0"/>
        <v>2143</v>
      </c>
      <c r="G8" s="37">
        <v>1499</v>
      </c>
      <c r="H8" s="38">
        <v>447</v>
      </c>
      <c r="I8" s="39">
        <v>244</v>
      </c>
      <c r="J8" s="3">
        <f t="shared" si="2"/>
        <v>2190</v>
      </c>
      <c r="K8" t="s">
        <v>94</v>
      </c>
    </row>
    <row r="9" spans="1:16" x14ac:dyDescent="0.35">
      <c r="A9" s="3" t="s">
        <v>9</v>
      </c>
      <c r="B9" t="s">
        <v>96</v>
      </c>
      <c r="C9" s="37">
        <v>1277</v>
      </c>
      <c r="D9" s="38">
        <v>342</v>
      </c>
      <c r="E9" s="39">
        <v>207</v>
      </c>
      <c r="F9" s="3">
        <f t="shared" si="0"/>
        <v>1826</v>
      </c>
      <c r="G9" s="37">
        <v>511</v>
      </c>
      <c r="H9" s="38">
        <v>1</v>
      </c>
      <c r="I9" s="39">
        <v>5</v>
      </c>
      <c r="J9" s="3">
        <f>SUM(G9:I9)</f>
        <v>517</v>
      </c>
      <c r="K9" t="s">
        <v>94</v>
      </c>
    </row>
    <row r="10" spans="1:16" x14ac:dyDescent="0.35">
      <c r="A10" s="3" t="s">
        <v>10</v>
      </c>
      <c r="B10" t="s">
        <v>97</v>
      </c>
      <c r="C10" s="37">
        <v>891</v>
      </c>
      <c r="D10" s="38">
        <v>88</v>
      </c>
      <c r="E10" s="39">
        <v>75</v>
      </c>
      <c r="F10" s="3">
        <f t="shared" si="0"/>
        <v>1054</v>
      </c>
      <c r="G10" s="37">
        <v>486</v>
      </c>
      <c r="H10" s="38">
        <v>38</v>
      </c>
      <c r="I10" s="39">
        <v>45</v>
      </c>
      <c r="J10" s="3">
        <f t="shared" ref="J10:J11" si="3">SUM(G10:I10)</f>
        <v>569</v>
      </c>
      <c r="K10" t="s">
        <v>94</v>
      </c>
      <c r="L10" s="37">
        <v>607</v>
      </c>
      <c r="M10" s="38">
        <v>31</v>
      </c>
      <c r="N10" s="39">
        <v>49</v>
      </c>
      <c r="O10">
        <f>SUM(L10:N10)</f>
        <v>687</v>
      </c>
      <c r="P10" t="s">
        <v>98</v>
      </c>
    </row>
    <row r="11" spans="1:16" x14ac:dyDescent="0.35">
      <c r="A11" s="3" t="s">
        <v>11</v>
      </c>
      <c r="B11" t="s">
        <v>99</v>
      </c>
      <c r="C11" s="37">
        <v>2592</v>
      </c>
      <c r="D11" s="38">
        <v>205</v>
      </c>
      <c r="E11" s="39">
        <v>369</v>
      </c>
      <c r="F11" s="3">
        <f t="shared" si="0"/>
        <v>3166</v>
      </c>
      <c r="G11" s="37">
        <v>1250</v>
      </c>
      <c r="H11" s="38">
        <v>68</v>
      </c>
      <c r="I11" s="39">
        <v>94</v>
      </c>
      <c r="J11" s="3">
        <f t="shared" si="3"/>
        <v>1412</v>
      </c>
      <c r="K11" t="s">
        <v>94</v>
      </c>
      <c r="L11" s="37">
        <v>1444</v>
      </c>
      <c r="M11" s="38">
        <v>51</v>
      </c>
      <c r="N11" s="39">
        <v>177</v>
      </c>
      <c r="O11">
        <f>SUM(L11:N11)</f>
        <v>1672</v>
      </c>
      <c r="P11" t="s">
        <v>98</v>
      </c>
    </row>
    <row r="13" spans="1:16" x14ac:dyDescent="0.35">
      <c r="A13" t="s">
        <v>100</v>
      </c>
    </row>
    <row r="14" spans="1:16" x14ac:dyDescent="0.35">
      <c r="J14" s="3"/>
    </row>
    <row r="15" spans="1:16" x14ac:dyDescent="0.35">
      <c r="A15" t="s">
        <v>101</v>
      </c>
    </row>
    <row r="16" spans="1:16" x14ac:dyDescent="0.35">
      <c r="A16" s="1" t="s">
        <v>102</v>
      </c>
      <c r="B16" s="1"/>
      <c r="J16" s="3"/>
    </row>
    <row r="17" spans="1:10" x14ac:dyDescent="0.35">
      <c r="A17" t="s">
        <v>103</v>
      </c>
      <c r="J17" s="3"/>
    </row>
    <row r="18" spans="1:10" x14ac:dyDescent="0.35">
      <c r="J18" s="3"/>
    </row>
    <row r="19" spans="1:10" x14ac:dyDescent="0.35">
      <c r="A19" s="3" t="s">
        <v>52</v>
      </c>
      <c r="J19" s="3"/>
    </row>
    <row r="20" spans="1:10" ht="15.65" customHeight="1" x14ac:dyDescent="0.35">
      <c r="A20" t="s">
        <v>104</v>
      </c>
      <c r="J20" s="3"/>
    </row>
    <row r="21" spans="1:10" x14ac:dyDescent="0.35">
      <c r="A21" t="s">
        <v>105</v>
      </c>
      <c r="J21" s="3"/>
    </row>
    <row r="22" spans="1:10" x14ac:dyDescent="0.35">
      <c r="A22" t="s">
        <v>106</v>
      </c>
      <c r="J22" s="3"/>
    </row>
    <row r="23" spans="1:10" x14ac:dyDescent="0.35">
      <c r="A23" t="s">
        <v>107</v>
      </c>
      <c r="J23" s="3"/>
    </row>
    <row r="24" spans="1:10" x14ac:dyDescent="0.35">
      <c r="J24" s="3"/>
    </row>
  </sheetData>
  <mergeCells count="3">
    <mergeCell ref="C1:F1"/>
    <mergeCell ref="G1:J1"/>
    <mergeCell ref="L1:O1"/>
  </mergeCells>
  <hyperlinks>
    <hyperlink ref="A16" r:id="rId1" xr:uid="{BDC69F12-F436-4517-8581-F65069F0E651}"/>
    <hyperlink ref="A23" r:id="rId2" tooltip="WFA Manual" display="http://production.wfp.fabriquehq.nl/en/resources/publications/water-footprint-assessment-manual-global-standard/" xr:uid="{A54DA614-491C-4334-A583-28BBE426C6C7}"/>
  </hyperlinks>
  <pageMargins left="0.7" right="0.7" top="0.75" bottom="0.75" header="0.3" footer="0.3"/>
  <pageSetup paperSize="9" orientation="portrait" horizontalDpi="4294967295" verticalDpi="4294967295"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58706-8D9E-487A-B7F6-366744438C2F}">
  <dimension ref="A1:T23"/>
  <sheetViews>
    <sheetView workbookViewId="0">
      <selection activeCell="G15" sqref="G15"/>
    </sheetView>
  </sheetViews>
  <sheetFormatPr defaultRowHeight="14.5" x14ac:dyDescent="0.35"/>
  <cols>
    <col min="1" max="1" width="18.81640625" bestFit="1" customWidth="1"/>
    <col min="2" max="2" width="10" bestFit="1" customWidth="1"/>
    <col min="3" max="3" width="9.54296875" bestFit="1" customWidth="1"/>
    <col min="4" max="4" width="25.54296875" bestFit="1" customWidth="1"/>
    <col min="5" max="5" width="17.81640625" bestFit="1" customWidth="1"/>
    <col min="6" max="6" width="7.1796875" bestFit="1" customWidth="1"/>
    <col min="7" max="7" width="9.54296875" bestFit="1" customWidth="1"/>
    <col min="8" max="8" width="25.54296875" bestFit="1" customWidth="1"/>
    <col min="9" max="9" width="17.81640625" bestFit="1" customWidth="1"/>
    <col min="10" max="10" width="17.81640625" customWidth="1"/>
    <col min="11" max="11" width="15.54296875" bestFit="1" customWidth="1"/>
    <col min="12" max="12" width="20.81640625" bestFit="1" customWidth="1"/>
  </cols>
  <sheetData>
    <row r="1" spans="1:20" x14ac:dyDescent="0.35">
      <c r="B1" s="3" t="s">
        <v>59</v>
      </c>
      <c r="C1" s="3" t="s">
        <v>108</v>
      </c>
      <c r="D1" s="3" t="s">
        <v>109</v>
      </c>
      <c r="E1" s="3" t="s">
        <v>60</v>
      </c>
      <c r="F1" s="3" t="s">
        <v>59</v>
      </c>
      <c r="G1" s="3" t="s">
        <v>108</v>
      </c>
      <c r="H1" s="3" t="s">
        <v>110</v>
      </c>
      <c r="I1" t="s">
        <v>60</v>
      </c>
      <c r="J1" s="3" t="s">
        <v>59</v>
      </c>
      <c r="K1" s="3" t="s">
        <v>3</v>
      </c>
      <c r="L1" s="3"/>
      <c r="M1" s="7"/>
      <c r="O1" s="64"/>
      <c r="P1" s="64"/>
      <c r="Q1" s="64"/>
      <c r="R1" s="64"/>
      <c r="S1" s="64"/>
      <c r="T1" s="64"/>
    </row>
    <row r="2" spans="1:20" x14ac:dyDescent="0.35">
      <c r="A2" s="3" t="s">
        <v>4</v>
      </c>
      <c r="B2" s="32" t="s">
        <v>111</v>
      </c>
      <c r="C2" s="8">
        <v>1.1000000000000001</v>
      </c>
      <c r="D2" s="8">
        <f>10/C2</f>
        <v>9.0909090909090899</v>
      </c>
      <c r="E2" s="8" t="s">
        <v>112</v>
      </c>
      <c r="F2" s="8" t="s">
        <v>69</v>
      </c>
      <c r="G2" s="10">
        <v>1.1000000000000001</v>
      </c>
      <c r="H2" s="10">
        <f>10/G2</f>
        <v>9.0909090909090899</v>
      </c>
      <c r="I2" s="8" t="s">
        <v>112</v>
      </c>
      <c r="J2" s="8" t="s">
        <v>69</v>
      </c>
      <c r="K2" s="46"/>
      <c r="L2" s="50"/>
    </row>
    <row r="3" spans="1:20" x14ac:dyDescent="0.35">
      <c r="A3" s="3" t="s">
        <v>187</v>
      </c>
      <c r="B3" s="8" t="s">
        <v>65</v>
      </c>
      <c r="C3" s="8">
        <v>1.91</v>
      </c>
      <c r="D3" s="8">
        <f t="shared" ref="D3:D8" si="0">10/C3</f>
        <v>5.2356020942408383</v>
      </c>
      <c r="E3" s="8" t="s">
        <v>112</v>
      </c>
      <c r="F3" s="8" t="s">
        <v>69</v>
      </c>
      <c r="G3" s="10">
        <v>1.1299999999999999</v>
      </c>
      <c r="H3" s="10">
        <f t="shared" ref="H3:H8" si="1">10/G3</f>
        <v>8.8495575221238951</v>
      </c>
      <c r="I3" s="8" t="s">
        <v>112</v>
      </c>
      <c r="J3" s="8" t="s">
        <v>69</v>
      </c>
      <c r="K3" s="48"/>
      <c r="L3" s="50"/>
    </row>
    <row r="4" spans="1:20" x14ac:dyDescent="0.35">
      <c r="A4" s="3" t="s">
        <v>73</v>
      </c>
      <c r="B4" s="8" t="s">
        <v>71</v>
      </c>
      <c r="C4" s="8">
        <v>3.26</v>
      </c>
      <c r="D4" s="8">
        <f t="shared" si="0"/>
        <v>3.0674846625766872</v>
      </c>
      <c r="E4" s="8" t="s">
        <v>112</v>
      </c>
      <c r="F4" s="8" t="s">
        <v>69</v>
      </c>
      <c r="G4" s="10">
        <v>2.19</v>
      </c>
      <c r="H4" s="10">
        <f t="shared" si="1"/>
        <v>4.5662100456621006</v>
      </c>
      <c r="I4" s="8" t="s">
        <v>112</v>
      </c>
      <c r="J4" s="8" t="s">
        <v>69</v>
      </c>
      <c r="K4" s="8">
        <v>7.46</v>
      </c>
      <c r="L4" s="29" t="s">
        <v>113</v>
      </c>
    </row>
    <row r="5" spans="1:20" x14ac:dyDescent="0.35">
      <c r="A5" s="3" t="s">
        <v>77</v>
      </c>
      <c r="B5" s="8" t="s">
        <v>114</v>
      </c>
      <c r="C5" s="33">
        <v>1.32</v>
      </c>
      <c r="D5" s="8">
        <f t="shared" si="0"/>
        <v>7.5757575757575752</v>
      </c>
      <c r="E5" s="8" t="s">
        <v>112</v>
      </c>
      <c r="F5" s="8" t="s">
        <v>69</v>
      </c>
      <c r="G5" s="10">
        <v>1.3</v>
      </c>
      <c r="H5" s="10">
        <f t="shared" si="1"/>
        <v>7.6923076923076916</v>
      </c>
      <c r="I5" s="8" t="s">
        <v>112</v>
      </c>
      <c r="J5" s="8" t="s">
        <v>69</v>
      </c>
      <c r="K5" s="46"/>
      <c r="L5" s="50"/>
    </row>
    <row r="6" spans="1:20" x14ac:dyDescent="0.35">
      <c r="A6" s="3" t="s">
        <v>78</v>
      </c>
      <c r="B6" s="8" t="s">
        <v>71</v>
      </c>
      <c r="C6" s="8">
        <v>2.4700000000000002</v>
      </c>
      <c r="D6" s="8">
        <f t="shared" si="0"/>
        <v>4.048582995951417</v>
      </c>
      <c r="E6" s="8" t="s">
        <v>112</v>
      </c>
      <c r="F6" s="8" t="s">
        <v>69</v>
      </c>
      <c r="G6" s="10">
        <v>2.38</v>
      </c>
      <c r="H6" s="10">
        <f t="shared" si="1"/>
        <v>4.2016806722689077</v>
      </c>
      <c r="I6" s="8" t="s">
        <v>112</v>
      </c>
      <c r="J6" s="8" t="s">
        <v>69</v>
      </c>
      <c r="K6" s="46"/>
      <c r="L6" s="50"/>
    </row>
    <row r="7" spans="1:20" x14ac:dyDescent="0.35">
      <c r="A7" s="3" t="s">
        <v>8</v>
      </c>
      <c r="B7" s="8" t="s">
        <v>71</v>
      </c>
      <c r="C7" s="8">
        <v>2.56</v>
      </c>
      <c r="D7" s="8">
        <f t="shared" si="0"/>
        <v>3.90625</v>
      </c>
      <c r="E7" s="8" t="s">
        <v>112</v>
      </c>
      <c r="F7" s="8" t="s">
        <v>69</v>
      </c>
      <c r="G7" s="10">
        <v>2.99</v>
      </c>
      <c r="H7" s="10">
        <f t="shared" si="1"/>
        <v>3.3444816053511701</v>
      </c>
      <c r="I7" s="8" t="s">
        <v>112</v>
      </c>
      <c r="J7" s="8" t="s">
        <v>115</v>
      </c>
      <c r="K7" s="8">
        <v>3.52</v>
      </c>
      <c r="L7" s="29" t="s">
        <v>113</v>
      </c>
    </row>
    <row r="8" spans="1:20" x14ac:dyDescent="0.35">
      <c r="A8" s="3" t="s">
        <v>9</v>
      </c>
      <c r="B8" s="8" t="s">
        <v>71</v>
      </c>
      <c r="C8" s="8">
        <v>6.74</v>
      </c>
      <c r="D8" s="8">
        <f t="shared" si="0"/>
        <v>1.4836795252225519</v>
      </c>
      <c r="E8" s="8" t="s">
        <v>112</v>
      </c>
      <c r="F8" s="8" t="s">
        <v>69</v>
      </c>
      <c r="G8" s="10">
        <v>4.0999999999999996</v>
      </c>
      <c r="H8" s="10">
        <f t="shared" si="1"/>
        <v>2.4390243902439028</v>
      </c>
      <c r="I8" s="8" t="s">
        <v>112</v>
      </c>
      <c r="J8" s="8" t="s">
        <v>69</v>
      </c>
      <c r="K8" s="8">
        <v>2.85</v>
      </c>
      <c r="L8" s="29" t="s">
        <v>113</v>
      </c>
    </row>
    <row r="9" spans="1:20" x14ac:dyDescent="0.35">
      <c r="A9" s="3" t="s">
        <v>25</v>
      </c>
      <c r="B9" s="8" t="s">
        <v>71</v>
      </c>
      <c r="C9" s="48"/>
      <c r="D9" s="46"/>
      <c r="E9" s="50"/>
      <c r="F9" s="8" t="s">
        <v>69</v>
      </c>
      <c r="G9" s="49"/>
      <c r="H9" s="49"/>
      <c r="I9" s="49"/>
      <c r="J9" s="8" t="s">
        <v>69</v>
      </c>
      <c r="K9" s="10">
        <v>6.27</v>
      </c>
      <c r="L9" s="29" t="s">
        <v>113</v>
      </c>
    </row>
    <row r="10" spans="1:20" x14ac:dyDescent="0.35">
      <c r="A10" s="3" t="s">
        <v>11</v>
      </c>
      <c r="B10" s="8" t="s">
        <v>71</v>
      </c>
      <c r="C10" s="48"/>
      <c r="D10" s="46"/>
      <c r="E10" s="50"/>
      <c r="F10" s="8" t="s">
        <v>69</v>
      </c>
      <c r="G10" s="49"/>
      <c r="H10" s="49"/>
      <c r="I10" s="49"/>
      <c r="J10" s="8" t="s">
        <v>69</v>
      </c>
      <c r="K10" s="10">
        <v>8.9499999999999993</v>
      </c>
      <c r="L10" s="29" t="s">
        <v>113</v>
      </c>
    </row>
    <row r="11" spans="1:20" x14ac:dyDescent="0.35">
      <c r="J11" s="30" t="s">
        <v>81</v>
      </c>
      <c r="K11" s="6">
        <v>15.57</v>
      </c>
      <c r="L11" s="29" t="s">
        <v>113</v>
      </c>
    </row>
    <row r="12" spans="1:20" x14ac:dyDescent="0.35">
      <c r="J12" s="30"/>
      <c r="L12" s="29"/>
    </row>
    <row r="13" spans="1:20" x14ac:dyDescent="0.35">
      <c r="A13" s="34" t="s">
        <v>218</v>
      </c>
    </row>
    <row r="14" spans="1:20" x14ac:dyDescent="0.35">
      <c r="A14" s="35" t="s">
        <v>116</v>
      </c>
    </row>
    <row r="15" spans="1:20" x14ac:dyDescent="0.35">
      <c r="A15" s="3"/>
    </row>
    <row r="16" spans="1:20" x14ac:dyDescent="0.35">
      <c r="A16" s="1" t="s">
        <v>76</v>
      </c>
    </row>
    <row r="17" spans="1:1" x14ac:dyDescent="0.35">
      <c r="A17" s="1" t="s">
        <v>85</v>
      </c>
    </row>
    <row r="19" spans="1:1" x14ac:dyDescent="0.35">
      <c r="A19" t="s">
        <v>117</v>
      </c>
    </row>
    <row r="21" spans="1:1" x14ac:dyDescent="0.35">
      <c r="A21" s="3" t="s">
        <v>118</v>
      </c>
    </row>
    <row r="22" spans="1:1" x14ac:dyDescent="0.35">
      <c r="A22" t="s">
        <v>88</v>
      </c>
    </row>
    <row r="23" spans="1:1" x14ac:dyDescent="0.35">
      <c r="A23" t="s">
        <v>90</v>
      </c>
    </row>
  </sheetData>
  <mergeCells count="1">
    <mergeCell ref="O1:T1"/>
  </mergeCells>
  <hyperlinks>
    <hyperlink ref="A16" r:id="rId1" xr:uid="{5C21E08F-C1EC-4EDD-850B-035827D0D319}"/>
    <hyperlink ref="A17" r:id="rId2" location="data" xr:uid="{5412F77A-4D3B-4F8A-BEDC-51AC84800FA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EFA04-6290-460F-A35C-CAE2766B7FCC}">
  <dimension ref="A1:D14"/>
  <sheetViews>
    <sheetView workbookViewId="0">
      <selection activeCell="A15" sqref="A15"/>
    </sheetView>
  </sheetViews>
  <sheetFormatPr defaultRowHeight="14.5" x14ac:dyDescent="0.35"/>
  <sheetData>
    <row r="1" spans="1:4" x14ac:dyDescent="0.35">
      <c r="A1" s="7"/>
      <c r="B1" s="10" t="s">
        <v>59</v>
      </c>
      <c r="C1" s="7" t="s">
        <v>60</v>
      </c>
      <c r="D1" s="7" t="s">
        <v>62</v>
      </c>
    </row>
    <row r="2" spans="1:4" x14ac:dyDescent="0.35">
      <c r="A2" s="3" t="s">
        <v>4</v>
      </c>
      <c r="B2" s="8" t="s">
        <v>71</v>
      </c>
      <c r="C2" s="8" t="s">
        <v>221</v>
      </c>
      <c r="D2" s="8">
        <v>0.14099999999999999</v>
      </c>
    </row>
    <row r="3" spans="1:4" x14ac:dyDescent="0.35">
      <c r="A3" s="3" t="s">
        <v>187</v>
      </c>
      <c r="B3" s="8" t="s">
        <v>71</v>
      </c>
      <c r="C3" s="8" t="s">
        <v>221</v>
      </c>
      <c r="D3" s="8">
        <v>0.125</v>
      </c>
    </row>
    <row r="4" spans="1:4" x14ac:dyDescent="0.35">
      <c r="A4" s="3" t="s">
        <v>5</v>
      </c>
      <c r="B4" s="8" t="s">
        <v>71</v>
      </c>
      <c r="C4" s="8" t="s">
        <v>221</v>
      </c>
      <c r="D4" s="8">
        <v>0.124</v>
      </c>
    </row>
    <row r="5" spans="1:4" x14ac:dyDescent="0.35">
      <c r="A5" s="3" t="s">
        <v>6</v>
      </c>
      <c r="B5" s="8" t="s">
        <v>71</v>
      </c>
      <c r="C5" s="8" t="s">
        <v>221</v>
      </c>
      <c r="D5" s="8">
        <v>0.13</v>
      </c>
    </row>
    <row r="6" spans="1:4" x14ac:dyDescent="0.35">
      <c r="A6" s="3" t="s">
        <v>7</v>
      </c>
      <c r="B6" s="8" t="s">
        <v>71</v>
      </c>
      <c r="C6" s="8" t="s">
        <v>221</v>
      </c>
      <c r="D6" s="8">
        <v>0.125</v>
      </c>
    </row>
    <row r="7" spans="1:4" x14ac:dyDescent="0.35">
      <c r="A7" s="3" t="s">
        <v>8</v>
      </c>
      <c r="B7" s="8" t="s">
        <v>71</v>
      </c>
      <c r="C7" s="8" t="s">
        <v>221</v>
      </c>
      <c r="D7" s="8">
        <v>0.161</v>
      </c>
    </row>
    <row r="8" spans="1:4" x14ac:dyDescent="0.35">
      <c r="A8" s="3" t="s">
        <v>9</v>
      </c>
      <c r="B8" s="8" t="s">
        <v>71</v>
      </c>
      <c r="C8" s="8" t="s">
        <v>221</v>
      </c>
      <c r="D8" s="8">
        <v>9.9000000000000005E-2</v>
      </c>
    </row>
    <row r="9" spans="1:4" x14ac:dyDescent="0.35">
      <c r="A9" s="3" t="s">
        <v>25</v>
      </c>
      <c r="B9" s="8" t="s">
        <v>71</v>
      </c>
      <c r="C9" s="8" t="s">
        <v>221</v>
      </c>
      <c r="D9" s="8">
        <v>0.54600000000000004</v>
      </c>
    </row>
    <row r="10" spans="1:4" x14ac:dyDescent="0.35">
      <c r="A10" s="3" t="s">
        <v>11</v>
      </c>
      <c r="B10" s="8" t="s">
        <v>71</v>
      </c>
      <c r="C10" s="8" t="s">
        <v>221</v>
      </c>
      <c r="D10" s="8">
        <v>1.5</v>
      </c>
    </row>
    <row r="12" spans="1:4" x14ac:dyDescent="0.35">
      <c r="A12" s="1" t="s">
        <v>84</v>
      </c>
    </row>
    <row r="14" spans="1:4" x14ac:dyDescent="0.35">
      <c r="A14" t="s">
        <v>200</v>
      </c>
    </row>
  </sheetData>
  <hyperlinks>
    <hyperlink ref="A12" r:id="rId1" xr:uid="{FF7293FB-69CD-47F5-9C0B-BBA9557115D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4325E-F585-46B5-A311-009655210F0F}">
  <dimension ref="A1:F83"/>
  <sheetViews>
    <sheetView workbookViewId="0">
      <selection activeCell="A14" sqref="A14"/>
    </sheetView>
  </sheetViews>
  <sheetFormatPr defaultRowHeight="14.5" x14ac:dyDescent="0.35"/>
  <cols>
    <col min="1" max="1" width="23.1796875" customWidth="1"/>
    <col min="2" max="2" width="11.453125" customWidth="1"/>
    <col min="3" max="3" width="10.81640625" customWidth="1"/>
    <col min="5" max="5" width="10" bestFit="1" customWidth="1"/>
    <col min="7" max="7" width="10" bestFit="1" customWidth="1"/>
  </cols>
  <sheetData>
    <row r="1" spans="1:6" x14ac:dyDescent="0.35">
      <c r="A1" s="3" t="s">
        <v>119</v>
      </c>
    </row>
    <row r="2" spans="1:6" x14ac:dyDescent="0.35">
      <c r="A2" s="3" t="s">
        <v>120</v>
      </c>
      <c r="B2" s="3" t="s">
        <v>121</v>
      </c>
      <c r="C2" s="3" t="s">
        <v>122</v>
      </c>
      <c r="D2" s="3" t="s">
        <v>123</v>
      </c>
      <c r="E2" s="3" t="s">
        <v>93</v>
      </c>
      <c r="F2" s="3" t="s">
        <v>124</v>
      </c>
    </row>
    <row r="3" spans="1:6" x14ac:dyDescent="0.35">
      <c r="A3" s="3" t="s">
        <v>196</v>
      </c>
      <c r="B3">
        <v>0.38</v>
      </c>
      <c r="C3" s="26">
        <v>0.41</v>
      </c>
      <c r="D3">
        <v>0.06</v>
      </c>
      <c r="E3">
        <f>SUM(B3:D3)</f>
        <v>0.85000000000000009</v>
      </c>
      <c r="F3" s="9">
        <f>(C3/E3)*100</f>
        <v>48.235294117647051</v>
      </c>
    </row>
    <row r="4" spans="1:6" x14ac:dyDescent="0.35">
      <c r="A4" s="3" t="s">
        <v>125</v>
      </c>
      <c r="B4">
        <v>0.83</v>
      </c>
      <c r="C4" s="26">
        <v>0.24</v>
      </c>
      <c r="D4">
        <v>0.06</v>
      </c>
      <c r="E4">
        <f t="shared" ref="E4:E6" si="0">SUM(B4:D4)</f>
        <v>1.1299999999999999</v>
      </c>
      <c r="F4" s="9">
        <f t="shared" ref="F4:F6" si="1">(C4/E4)*100</f>
        <v>21.238938053097346</v>
      </c>
    </row>
    <row r="5" spans="1:6" x14ac:dyDescent="0.35">
      <c r="A5" s="3" t="s">
        <v>126</v>
      </c>
      <c r="B5">
        <v>0.37</v>
      </c>
      <c r="C5" s="26">
        <v>0.12</v>
      </c>
      <c r="D5">
        <v>0.06</v>
      </c>
      <c r="E5">
        <f t="shared" si="0"/>
        <v>0.55000000000000004</v>
      </c>
      <c r="F5" s="9">
        <f t="shared" si="1"/>
        <v>21.818181818181813</v>
      </c>
    </row>
    <row r="6" spans="1:6" x14ac:dyDescent="0.35">
      <c r="A6" s="3" t="s">
        <v>127</v>
      </c>
      <c r="B6">
        <v>0.34</v>
      </c>
      <c r="C6" s="26">
        <v>0.02</v>
      </c>
      <c r="D6">
        <v>0.06</v>
      </c>
      <c r="E6">
        <f t="shared" si="0"/>
        <v>0.42000000000000004</v>
      </c>
      <c r="F6" s="9">
        <f t="shared" si="1"/>
        <v>4.7619047619047619</v>
      </c>
    </row>
    <row r="8" spans="1:6" x14ac:dyDescent="0.35">
      <c r="A8" t="s">
        <v>128</v>
      </c>
    </row>
    <row r="9" spans="1:6" x14ac:dyDescent="0.35">
      <c r="A9" t="s">
        <v>129</v>
      </c>
    </row>
    <row r="10" spans="1:6" x14ac:dyDescent="0.35">
      <c r="A10" t="s">
        <v>130</v>
      </c>
    </row>
    <row r="13" spans="1:6" x14ac:dyDescent="0.35">
      <c r="A13" t="s">
        <v>201</v>
      </c>
    </row>
    <row r="14" spans="1:6" x14ac:dyDescent="0.35">
      <c r="A14" t="s">
        <v>131</v>
      </c>
    </row>
    <row r="15" spans="1:6" x14ac:dyDescent="0.35">
      <c r="A15" t="s">
        <v>132</v>
      </c>
    </row>
    <row r="16" spans="1:6" x14ac:dyDescent="0.35">
      <c r="A16" s="31" t="s">
        <v>133</v>
      </c>
    </row>
    <row r="17" spans="1:1" x14ac:dyDescent="0.35">
      <c r="A17" s="31"/>
    </row>
    <row r="18" spans="1:1" ht="16.5" x14ac:dyDescent="0.45">
      <c r="A18" t="s">
        <v>134</v>
      </c>
    </row>
    <row r="19" spans="1:1" x14ac:dyDescent="0.35">
      <c r="A19" t="s">
        <v>135</v>
      </c>
    </row>
    <row r="35" spans="1:1" ht="40" x14ac:dyDescent="0.35">
      <c r="A35" s="4" t="s">
        <v>136</v>
      </c>
    </row>
    <row r="37" spans="1:1" ht="39" x14ac:dyDescent="0.35">
      <c r="A37" s="5" t="s">
        <v>137</v>
      </c>
    </row>
    <row r="39" spans="1:1" ht="182" x14ac:dyDescent="0.35">
      <c r="A39" s="5" t="s">
        <v>138</v>
      </c>
    </row>
    <row r="41" spans="1:1" ht="143" x14ac:dyDescent="0.35">
      <c r="A41" s="5" t="s">
        <v>139</v>
      </c>
    </row>
    <row r="43" spans="1:1" ht="65" x14ac:dyDescent="0.35">
      <c r="A43" s="5" t="s">
        <v>140</v>
      </c>
    </row>
    <row r="45" spans="1:1" ht="52" x14ac:dyDescent="0.35">
      <c r="A45" s="5" t="s">
        <v>141</v>
      </c>
    </row>
    <row r="47" spans="1:1" ht="130" x14ac:dyDescent="0.35">
      <c r="A47" s="5" t="s">
        <v>142</v>
      </c>
    </row>
    <row r="49" spans="1:1" ht="104" x14ac:dyDescent="0.35">
      <c r="A49" s="5" t="s">
        <v>89</v>
      </c>
    </row>
    <row r="51" spans="1:1" ht="104" x14ac:dyDescent="0.35">
      <c r="A51" s="5" t="s">
        <v>143</v>
      </c>
    </row>
    <row r="53" spans="1:1" ht="91" x14ac:dyDescent="0.35">
      <c r="A53" s="5" t="s">
        <v>144</v>
      </c>
    </row>
    <row r="55" spans="1:1" ht="91" x14ac:dyDescent="0.35">
      <c r="A55" s="5" t="s">
        <v>145</v>
      </c>
    </row>
    <row r="57" spans="1:1" ht="39" x14ac:dyDescent="0.35">
      <c r="A57" s="5" t="s">
        <v>146</v>
      </c>
    </row>
    <row r="59" spans="1:1" ht="130" x14ac:dyDescent="0.35">
      <c r="A59" s="5" t="s">
        <v>147</v>
      </c>
    </row>
    <row r="61" spans="1:1" ht="195" x14ac:dyDescent="0.35">
      <c r="A61" s="5" t="s">
        <v>148</v>
      </c>
    </row>
    <row r="63" spans="1:1" ht="65" x14ac:dyDescent="0.35">
      <c r="A63" s="5" t="s">
        <v>149</v>
      </c>
    </row>
    <row r="65" spans="1:1" ht="78" x14ac:dyDescent="0.35">
      <c r="A65" s="5" t="s">
        <v>150</v>
      </c>
    </row>
    <row r="67" spans="1:1" ht="104" x14ac:dyDescent="0.35">
      <c r="A67" s="5" t="s">
        <v>151</v>
      </c>
    </row>
    <row r="69" spans="1:1" ht="117" x14ac:dyDescent="0.35">
      <c r="A69" s="5" t="s">
        <v>152</v>
      </c>
    </row>
    <row r="71" spans="1:1" ht="338" x14ac:dyDescent="0.35">
      <c r="A71" s="5" t="s">
        <v>153</v>
      </c>
    </row>
    <row r="73" spans="1:1" ht="104" x14ac:dyDescent="0.35">
      <c r="A73" s="5" t="s">
        <v>154</v>
      </c>
    </row>
    <row r="75" spans="1:1" ht="91" x14ac:dyDescent="0.35">
      <c r="A75" s="5" t="s">
        <v>155</v>
      </c>
    </row>
    <row r="77" spans="1:1" ht="156" x14ac:dyDescent="0.35">
      <c r="A77" s="5" t="s">
        <v>156</v>
      </c>
    </row>
    <row r="79" spans="1:1" ht="130" x14ac:dyDescent="0.35">
      <c r="A79" s="5" t="s">
        <v>157</v>
      </c>
    </row>
    <row r="81" spans="1:1" ht="52" x14ac:dyDescent="0.35">
      <c r="A81" s="5" t="s">
        <v>158</v>
      </c>
    </row>
    <row r="83" spans="1:1" ht="143" x14ac:dyDescent="0.35">
      <c r="A83" s="5" t="s">
        <v>159</v>
      </c>
    </row>
  </sheetData>
  <pageMargins left="0.7" right="0.7" top="0.75" bottom="0.75" header="0.3" footer="0.3"/>
  <pageSetup paperSize="9"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92A82-D5E0-43B7-9D03-ECFC48870ADB}">
  <dimension ref="A1:F32"/>
  <sheetViews>
    <sheetView tabSelected="1" topLeftCell="A13" workbookViewId="0">
      <selection activeCell="H7" sqref="H7"/>
    </sheetView>
  </sheetViews>
  <sheetFormatPr defaultRowHeight="14.5" x14ac:dyDescent="0.35"/>
  <cols>
    <col min="1" max="1" width="17.1796875" bestFit="1" customWidth="1"/>
    <col min="2" max="2" width="23.1796875" bestFit="1" customWidth="1"/>
    <col min="3" max="3" width="14.1796875" bestFit="1" customWidth="1"/>
  </cols>
  <sheetData>
    <row r="1" spans="1:3" x14ac:dyDescent="0.35">
      <c r="A1" s="3" t="s">
        <v>161</v>
      </c>
      <c r="B1" s="3" t="s">
        <v>162</v>
      </c>
    </row>
    <row r="2" spans="1:3" x14ac:dyDescent="0.35">
      <c r="A2" t="s">
        <v>163</v>
      </c>
      <c r="B2" s="6" t="s">
        <v>164</v>
      </c>
    </row>
    <row r="3" spans="1:3" x14ac:dyDescent="0.35">
      <c r="A3" t="s">
        <v>165</v>
      </c>
      <c r="B3" s="6" t="s">
        <v>166</v>
      </c>
    </row>
    <row r="4" spans="1:3" x14ac:dyDescent="0.35">
      <c r="A4" t="s">
        <v>167</v>
      </c>
      <c r="B4" s="6" t="s">
        <v>168</v>
      </c>
      <c r="C4" t="s">
        <v>169</v>
      </c>
    </row>
    <row r="6" spans="1:3" x14ac:dyDescent="0.35">
      <c r="A6" t="s">
        <v>170</v>
      </c>
    </row>
    <row r="7" spans="1:3" x14ac:dyDescent="0.35">
      <c r="A7" t="s">
        <v>171</v>
      </c>
    </row>
    <row r="8" spans="1:3" x14ac:dyDescent="0.35">
      <c r="A8" s="28" t="s">
        <v>172</v>
      </c>
    </row>
    <row r="11" spans="1:3" x14ac:dyDescent="0.35">
      <c r="A11" s="7" t="s">
        <v>173</v>
      </c>
      <c r="B11" s="7" t="s">
        <v>174</v>
      </c>
    </row>
    <row r="12" spans="1:3" x14ac:dyDescent="0.35">
      <c r="A12" s="6">
        <v>10</v>
      </c>
      <c r="B12" s="6">
        <v>0.183</v>
      </c>
    </row>
    <row r="13" spans="1:3" x14ac:dyDescent="0.35">
      <c r="A13" s="6">
        <v>20</v>
      </c>
      <c r="B13" s="6">
        <v>0.19700000000000001</v>
      </c>
    </row>
    <row r="14" spans="1:3" x14ac:dyDescent="0.35">
      <c r="A14" s="6">
        <v>30</v>
      </c>
      <c r="B14" s="6">
        <v>0.21199999999999999</v>
      </c>
    </row>
    <row r="15" spans="1:3" x14ac:dyDescent="0.35">
      <c r="A15" s="6">
        <v>60</v>
      </c>
      <c r="B15" s="6">
        <v>0.255</v>
      </c>
    </row>
    <row r="16" spans="1:3" x14ac:dyDescent="0.35">
      <c r="A16" s="6">
        <v>90</v>
      </c>
      <c r="B16" s="6">
        <v>0.29799999999999999</v>
      </c>
    </row>
    <row r="17" spans="1:6" x14ac:dyDescent="0.35">
      <c r="A17" s="6">
        <v>120</v>
      </c>
      <c r="B17" s="6">
        <v>0.34100000000000003</v>
      </c>
    </row>
    <row r="19" spans="1:6" x14ac:dyDescent="0.35">
      <c r="A19" t="s">
        <v>175</v>
      </c>
    </row>
    <row r="20" spans="1:6" x14ac:dyDescent="0.35">
      <c r="A20" s="1" t="s">
        <v>176</v>
      </c>
    </row>
    <row r="21" spans="1:6" x14ac:dyDescent="0.35">
      <c r="A21" s="1"/>
    </row>
    <row r="22" spans="1:6" x14ac:dyDescent="0.35">
      <c r="B22" s="3" t="s">
        <v>177</v>
      </c>
      <c r="C22" s="3" t="s">
        <v>178</v>
      </c>
      <c r="F22" s="27"/>
    </row>
    <row r="23" spans="1:6" x14ac:dyDescent="0.35">
      <c r="A23" s="3" t="s">
        <v>38</v>
      </c>
      <c r="B23" t="s">
        <v>179</v>
      </c>
      <c r="C23" t="s">
        <v>180</v>
      </c>
    </row>
    <row r="24" spans="1:6" x14ac:dyDescent="0.35">
      <c r="A24" s="3" t="s">
        <v>44</v>
      </c>
      <c r="B24" t="s">
        <v>179</v>
      </c>
      <c r="C24" t="s">
        <v>181</v>
      </c>
    </row>
    <row r="25" spans="1:6" x14ac:dyDescent="0.35">
      <c r="A25" s="3" t="s">
        <v>41</v>
      </c>
      <c r="B25" t="s">
        <v>182</v>
      </c>
      <c r="C25" t="s">
        <v>183</v>
      </c>
    </row>
    <row r="26" spans="1:6" x14ac:dyDescent="0.35">
      <c r="A26" s="3" t="s">
        <v>160</v>
      </c>
      <c r="B26" t="s">
        <v>179</v>
      </c>
      <c r="C26" t="s">
        <v>180</v>
      </c>
    </row>
    <row r="27" spans="1:6" x14ac:dyDescent="0.35">
      <c r="A27" s="3" t="s">
        <v>43</v>
      </c>
      <c r="B27" t="s">
        <v>182</v>
      </c>
      <c r="C27" t="s">
        <v>181</v>
      </c>
    </row>
    <row r="28" spans="1:6" x14ac:dyDescent="0.35">
      <c r="A28" s="3" t="s">
        <v>184</v>
      </c>
      <c r="B28" t="s">
        <v>182</v>
      </c>
      <c r="C28" t="s">
        <v>185</v>
      </c>
    </row>
    <row r="31" spans="1:6" x14ac:dyDescent="0.35">
      <c r="A31" t="s">
        <v>186</v>
      </c>
    </row>
    <row r="32" spans="1:6" x14ac:dyDescent="0.35">
      <c r="A32" t="s">
        <v>92</v>
      </c>
    </row>
  </sheetData>
  <hyperlinks>
    <hyperlink ref="A20" r:id="rId1" xr:uid="{23023F66-1896-4F73-A080-7684A0298B4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840496C988974E90C164C7A1AED281" ma:contentTypeVersion="16" ma:contentTypeDescription="Een nieuw document maken." ma:contentTypeScope="" ma:versionID="ff79b379c3f0772f7420ae581f84cbef">
  <xsd:schema xmlns:xsd="http://www.w3.org/2001/XMLSchema" xmlns:xs="http://www.w3.org/2001/XMLSchema" xmlns:p="http://schemas.microsoft.com/office/2006/metadata/properties" xmlns:ns2="73f68157-73eb-49c8-bc21-5a42b9ba4fdf" xmlns:ns3="354effd4-eccf-4748-9b58-b76db200d2d2" targetNamespace="http://schemas.microsoft.com/office/2006/metadata/properties" ma:root="true" ma:fieldsID="c762b2b9556a4dc44390a0bdcb462803" ns2:_="" ns3:_="">
    <xsd:import namespace="73f68157-73eb-49c8-bc21-5a42b9ba4fdf"/>
    <xsd:import namespace="354effd4-eccf-4748-9b58-b76db200d2d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f68157-73eb-49c8-bc21-5a42b9ba4f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Afbeeldingtags" ma:readOnly="false" ma:fieldId="{5cf76f15-5ced-4ddc-b409-7134ff3c332f}" ma:taxonomyMulti="true" ma:sspId="04d6853f-ba83-42af-bfed-9e600a62ad97"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4effd4-eccf-4748-9b58-b76db200d2d2" elementFormDefault="qualified">
    <xsd:import namespace="http://schemas.microsoft.com/office/2006/documentManagement/types"/>
    <xsd:import namespace="http://schemas.microsoft.com/office/infopath/2007/PartnerControls"/>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element name="TaxCatchAll" ma:index="19" nillable="true" ma:displayName="Taxonomy Catch All Column" ma:hidden="true" ma:list="{c625916b-6e40-43ec-b1bb-216e70d62940}" ma:internalName="TaxCatchAll" ma:showField="CatchAllData" ma:web="354effd4-eccf-4748-9b58-b76db200d2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3f68157-73eb-49c8-bc21-5a42b9ba4fdf">
      <Terms xmlns="http://schemas.microsoft.com/office/infopath/2007/PartnerControls"/>
    </lcf76f155ced4ddcb4097134ff3c332f>
    <TaxCatchAll xmlns="354effd4-eccf-4748-9b58-b76db200d2d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0F8938-6811-470E-8960-2CC14B3230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f68157-73eb-49c8-bc21-5a42b9ba4fdf"/>
    <ds:schemaRef ds:uri="354effd4-eccf-4748-9b58-b76db200d2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F6B6B0-C1A4-4669-A2D7-D6576F48C7D6}">
  <ds:schemaRefs>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http://purl.org/dc/dcmitype/"/>
    <ds:schemaRef ds:uri="354effd4-eccf-4748-9b58-b76db200d2d2"/>
    <ds:schemaRef ds:uri="73f68157-73eb-49c8-bc21-5a42b9ba4fdf"/>
    <ds:schemaRef ds:uri="http://schemas.microsoft.com/office/2006/metadata/properties"/>
  </ds:schemaRefs>
</ds:datastoreItem>
</file>

<file path=customXml/itemProps3.xml><?xml version="1.0" encoding="utf-8"?>
<ds:datastoreItem xmlns:ds="http://schemas.openxmlformats.org/officeDocument/2006/customXml" ds:itemID="{E7FE61F7-5146-4AC9-B079-8FD7CF29C7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Werkbladen</vt:lpstr>
      </vt:variant>
      <vt:variant>
        <vt:i4>8</vt:i4>
      </vt:variant>
    </vt:vector>
  </HeadingPairs>
  <TitlesOfParts>
    <vt:vector size="8" baseType="lpstr">
      <vt:lpstr>01_overzicht</vt:lpstr>
      <vt:lpstr>02_lokale_productie&amp;import</vt:lpstr>
      <vt:lpstr>03_klimaatvoetafdruk</vt:lpstr>
      <vt:lpstr>04_watervoetafdruk</vt:lpstr>
      <vt:lpstr>05_landgebruik</vt:lpstr>
      <vt:lpstr>06_PEF</vt:lpstr>
      <vt:lpstr>07_transport</vt:lpstr>
      <vt:lpstr>08_verwerking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Katrien Vandepitte</dc:creator>
  <cp:keywords/>
  <dc:description/>
  <cp:lastModifiedBy>Iana Spooren</cp:lastModifiedBy>
  <cp:revision/>
  <dcterms:created xsi:type="dcterms:W3CDTF">2022-11-21T22:11:53Z</dcterms:created>
  <dcterms:modified xsi:type="dcterms:W3CDTF">2024-08-26T07:45:35Z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0x0101006E840496C988974E90C164C7A1AED281</vt:lpwstr>
  </property>
  <property fmtid="{D5CDD505-2E9C-101B-9397-08002B2CF9AE}" pid="3" name="MediaServiceImageTags">
    <vt:lpwstr/>
  </property>
</Properties>
</file>